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'PC-Version'!$1:$98</definedName>
  </definedNames>
  <calcPr fullCalcOnLoad="1"/>
</workbook>
</file>

<file path=xl/sharedStrings.xml><?xml version="1.0" encoding="utf-8"?>
<sst xmlns="http://schemas.openxmlformats.org/spreadsheetml/2006/main" count="259" uniqueCount="63">
  <si>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</si>
  <si>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</si>
  <si>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</si>
  <si>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</si>
  <si>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</si>
  <si>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</si>
  <si>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</si>
  <si>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</si>
  <si>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</si>
  <si>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</si>
  <si>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</si>
  <si>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</si>
  <si>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</si>
  <si>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</si>
  <si>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</si>
  <si>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</si>
  <si>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</si>
  <si>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</si>
  <si>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</si>
  <si>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</si>
  <si>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</si>
  <si>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</si>
  <si>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</si>
  <si>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</si>
  <si>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</si>
  <si>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</si>
  <si>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</si>
  <si>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</si>
  <si>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</si>
  <si>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</si>
  <si>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</si>
  <si>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</si>
  <si>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</si>
  <si>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</si>
  <si>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</si>
  <si>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</si>
  <si>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</si>
  <si>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</si>
  <si>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V. Plazierungen</t>
  </si>
  <si>
    <t>x</t>
  </si>
  <si>
    <t>SR</t>
  </si>
  <si>
    <t>Platz</t>
  </si>
  <si>
    <t>6.</t>
  </si>
  <si>
    <t>Spiel um Platz 5 und 6</t>
  </si>
  <si>
    <t>3. Gruppe A</t>
  </si>
  <si>
    <t>3. Gruppe B</t>
  </si>
  <si>
    <t>SV Tresenwald e.V. Machern</t>
  </si>
  <si>
    <t>12. Tresenwald-Cup2013</t>
  </si>
  <si>
    <t>im Sportpark Tresenwald</t>
  </si>
  <si>
    <t>A5 SV Leipzig Ost 1858 e.V</t>
  </si>
  <si>
    <r>
      <t>Fußball Hallenturnier für - D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</si>
  <si>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Sonntag</t>
  </si>
  <si>
    <t>A1 SV Tresenwald e.V. Machern</t>
  </si>
  <si>
    <t>A2 SV Lipsia 93 Eutritzsch II</t>
  </si>
  <si>
    <t>A3 SV Fortuna Magdeburg</t>
  </si>
  <si>
    <t>A4 Fuchshainer SV/FSV Großp. II</t>
  </si>
  <si>
    <t>A6 ESV Lok Erfurt</t>
  </si>
  <si>
    <t>B3 Eintracht Leipzig Süd</t>
  </si>
  <si>
    <t>B4 FC Grimma</t>
  </si>
  <si>
    <t>B5 Fußballakademie Riesa</t>
  </si>
  <si>
    <t>B6 FC Eilenburg II</t>
  </si>
  <si>
    <t>B2 SV Panitzsch/Borsdorf</t>
  </si>
  <si>
    <t>B1 FSV Großpösna 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</si>
</sst>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2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11" fillId="0" borderId="23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24" xfId="0" applyFont="1" applyBorder="1" applyAlignment="1" applyProtection="1">
      <alignment horizontal="left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left" vertical="center"/>
      <protection hidden="1"/>
    </xf>
    <xf numFmtId="0" fontId="11" fillId="0" borderId="26" xfId="0" applyFont="1" applyBorder="1" applyAlignment="1" applyProtection="1">
      <alignment horizontal="left" vertical="center"/>
      <protection hidden="1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8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6" fontId="0" fillId="0" borderId="25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26" xfId="0" applyNumberFormat="1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31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8" fontId="0" fillId="0" borderId="42" xfId="0" applyNumberFormat="1" applyBorder="1" applyAlignment="1">
      <alignment horizontal="center" vertical="center"/>
    </xf>
    <xf numFmtId="168" fontId="0" fillId="0" borderId="40" xfId="0" applyNumberFormat="1" applyBorder="1" applyAlignment="1">
      <alignment horizontal="center" vertical="center"/>
    </xf>
    <xf numFmtId="168" fontId="0" fillId="0" borderId="4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7" fillId="33" borderId="4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shrinkToFit="1"/>
    </xf>
    <xf numFmtId="0" fontId="2" fillId="0" borderId="4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shrinkToFit="1"/>
    </xf>
    <xf numFmtId="0" fontId="3" fillId="0" borderId="10" xfId="0" applyFont="1" applyBorder="1" applyAlignment="1">
      <alignment horizontal="center"/>
    </xf>
    <xf numFmtId="0" fontId="0" fillId="0" borderId="4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20" fontId="0" fillId="0" borderId="53" xfId="0" applyNumberFormat="1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shrinkToFit="1"/>
    </xf>
    <xf numFmtId="0" fontId="0" fillId="0" borderId="49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50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20" fontId="0" fillId="0" borderId="45" xfId="0" applyNumberFormat="1" applyFont="1" applyFill="1" applyBorder="1" applyAlignment="1">
      <alignment horizontal="center" vertical="center"/>
    </xf>
    <xf numFmtId="20" fontId="0" fillId="0" borderId="49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59" xfId="0" applyFont="1" applyFill="1" applyBorder="1" applyAlignment="1">
      <alignment horizontal="left" vertical="center" shrinkToFit="1"/>
    </xf>
    <xf numFmtId="0" fontId="2" fillId="0" borderId="6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20" fontId="0" fillId="0" borderId="61" xfId="0" applyNumberFormat="1" applyFont="1" applyFill="1" applyBorder="1" applyAlignment="1">
      <alignment horizontal="center" vertical="center"/>
    </xf>
    <xf numFmtId="20" fontId="0" fillId="0" borderId="47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left" vertical="center" shrinkToFit="1"/>
    </xf>
    <xf numFmtId="0" fontId="0" fillId="0" borderId="62" xfId="0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53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168" fontId="0" fillId="0" borderId="44" xfId="0" applyNumberFormat="1" applyBorder="1" applyAlignment="1">
      <alignment horizontal="center" vertical="center"/>
    </xf>
    <xf numFmtId="168" fontId="0" fillId="0" borderId="45" xfId="0" applyNumberFormat="1" applyBorder="1" applyAlignment="1">
      <alignment horizontal="center" vertical="center"/>
    </xf>
    <xf numFmtId="168" fontId="0" fillId="0" borderId="46" xfId="0" applyNumberFormat="1" applyBorder="1" applyAlignment="1">
      <alignment horizontal="center" vertical="center"/>
    </xf>
    <xf numFmtId="0" fontId="0" fillId="0" borderId="59" xfId="0" applyBorder="1" applyAlignment="1">
      <alignment horizontal="left" vertical="center" shrinkToFit="1"/>
    </xf>
    <xf numFmtId="0" fontId="0" fillId="0" borderId="57" xfId="0" applyBorder="1" applyAlignment="1">
      <alignment horizontal="left" vertical="center" shrinkToFit="1"/>
    </xf>
    <xf numFmtId="0" fontId="0" fillId="0" borderId="60" xfId="0" applyBorder="1" applyAlignment="1">
      <alignment horizontal="left" vertical="center" shrinkToFi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8" fontId="0" fillId="0" borderId="56" xfId="0" applyNumberFormat="1" applyBorder="1" applyAlignment="1">
      <alignment horizontal="center" vertical="center"/>
    </xf>
    <xf numFmtId="168" fontId="0" fillId="0" borderId="57" xfId="0" applyNumberFormat="1" applyBorder="1" applyAlignment="1">
      <alignment horizontal="center" vertical="center"/>
    </xf>
    <xf numFmtId="168" fontId="0" fillId="0" borderId="63" xfId="0" applyNumberFormat="1" applyBorder="1" applyAlignment="1">
      <alignment horizontal="center" vertical="center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37" xfId="0" applyFont="1" applyBorder="1" applyAlignment="1" applyProtection="1">
      <alignment horizontal="left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66675</xdr:colOff>
      <xdr:row>1</xdr:row>
      <xdr:rowOff>76200</xdr:rowOff>
    </xdr:from>
    <xdr:to>
      <xdr:col>53</xdr:col>
      <xdr:colOff>9525</xdr:colOff>
      <xdr:row>7</xdr:row>
      <xdr:rowOff>180975</xdr:rowOff>
    </xdr:to>
    <xdr:pic>
      <xdr:nvPicPr>
        <xdr:cNvPr id="1" name="Picture 7" descr="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71450"/>
          <a:ext cx="10858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59</xdr:row>
      <xdr:rowOff>76200</xdr:rowOff>
    </xdr:from>
    <xdr:to>
      <xdr:col>26</xdr:col>
      <xdr:colOff>9525</xdr:colOff>
      <xdr:row>61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124396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59</xdr:row>
      <xdr:rowOff>57150</xdr:rowOff>
    </xdr:from>
    <xdr:to>
      <xdr:col>54</xdr:col>
      <xdr:colOff>104775</xdr:colOff>
      <xdr:row>61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124206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H97"/>
  <sheetViews>
    <sheetView tabSelected="1" zoomScale="112" zoomScaleNormal="112" zoomScalePageLayoutView="0" workbookViewId="0" topLeftCell="A65">
      <selection activeCell="BM84" sqref="BM84"/>
    </sheetView>
  </sheetViews>
  <sheetFormatPr defaultColWidth="1.7109375" defaultRowHeight="12.75"/>
  <cols>
    <col min="1" max="55" width="1.7109375" style="0" customWidth="1"/>
    <col min="56" max="56" width="1.7109375" style="25" customWidth="1"/>
    <col min="57" max="57" width="1.7109375" style="74" customWidth="1"/>
    <col min="58" max="58" width="2.8515625" style="40" customWidth="1"/>
    <col min="59" max="59" width="2.140625" style="40" customWidth="1"/>
    <col min="60" max="60" width="2.8515625" style="40" customWidth="1"/>
    <col min="61" max="64" width="1.7109375" style="40" customWidth="1"/>
    <col min="65" max="65" width="21.28125" style="40" customWidth="1"/>
    <col min="66" max="66" width="2.28125" style="40" customWidth="1"/>
    <col min="67" max="67" width="3.140625" style="40" customWidth="1"/>
    <col min="68" max="68" width="1.7109375" style="40" customWidth="1"/>
    <col min="69" max="69" width="2.28125" style="40" customWidth="1"/>
    <col min="70" max="70" width="2.57421875" style="40" customWidth="1"/>
    <col min="71" max="73" width="1.7109375" style="40" customWidth="1"/>
    <col min="74" max="80" width="1.7109375" style="41" customWidth="1"/>
    <col min="81" max="86" width="1.7109375" style="42" customWidth="1"/>
    <col min="87" max="16384" width="1.7109375" style="25" customWidth="1"/>
  </cols>
  <sheetData>
    <row r="1" spans="1:8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66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1"/>
      <c r="BW1" s="41"/>
      <c r="BX1" s="41"/>
      <c r="BY1" s="41"/>
      <c r="BZ1" s="41"/>
      <c r="CA1" s="41"/>
      <c r="CB1" s="41"/>
      <c r="CC1" s="42"/>
      <c r="CD1" s="42"/>
      <c r="CE1" s="42"/>
      <c r="CF1" s="42"/>
      <c r="CG1" s="42"/>
      <c r="CH1" s="42"/>
    </row>
    <row r="2" spans="1:86" s="7" customFormat="1" ht="33">
      <c r="A2" s="216" t="s">
        <v>46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E2" s="66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1"/>
      <c r="BW2" s="41"/>
      <c r="BX2" s="41"/>
      <c r="BY2" s="41"/>
      <c r="BZ2" s="41"/>
      <c r="CA2" s="41"/>
      <c r="CB2" s="41"/>
      <c r="CC2" s="42"/>
      <c r="CD2" s="42"/>
      <c r="CE2" s="42"/>
      <c r="CF2" s="42"/>
      <c r="CG2" s="42"/>
      <c r="CH2" s="42"/>
    </row>
    <row r="3" spans="1:86" s="15" customFormat="1" ht="27">
      <c r="A3" s="215" t="s">
        <v>47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30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2"/>
      <c r="BE3" s="67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4"/>
      <c r="BW3" s="44"/>
      <c r="BX3" s="44"/>
      <c r="BY3" s="44"/>
      <c r="BZ3" s="44"/>
      <c r="CA3" s="44"/>
      <c r="CB3" s="44"/>
      <c r="CC3" s="45"/>
      <c r="CD3" s="45"/>
      <c r="CE3" s="45"/>
      <c r="CF3" s="45"/>
      <c r="CG3" s="45"/>
      <c r="CH3" s="45"/>
    </row>
    <row r="4" spans="1:86" s="2" customFormat="1" ht="15.75">
      <c r="A4" s="217" t="s">
        <v>50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68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7"/>
      <c r="BW4" s="47"/>
      <c r="BX4" s="47"/>
      <c r="BY4" s="47"/>
      <c r="BZ4" s="47"/>
      <c r="CA4" s="47"/>
      <c r="CB4" s="47"/>
      <c r="CC4" s="48"/>
      <c r="CD4" s="48"/>
      <c r="CE4" s="48"/>
      <c r="CF4" s="48"/>
      <c r="CG4" s="48"/>
      <c r="CH4" s="48"/>
    </row>
    <row r="5" spans="43:86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68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7"/>
      <c r="BW5" s="47"/>
      <c r="BX5" s="47"/>
      <c r="BY5" s="47"/>
      <c r="BZ5" s="47"/>
      <c r="CA5" s="47"/>
      <c r="CB5" s="47"/>
      <c r="CC5" s="48"/>
      <c r="CD5" s="48"/>
      <c r="CE5" s="48"/>
      <c r="CF5" s="48"/>
      <c r="CG5" s="48"/>
      <c r="CH5" s="48"/>
    </row>
    <row r="6" spans="12:86" s="2" customFormat="1" ht="15.75">
      <c r="L6" s="3" t="s">
        <v>0</v>
      </c>
      <c r="M6" s="147" t="s">
        <v>51</v>
      </c>
      <c r="N6" s="147"/>
      <c r="O6" s="147"/>
      <c r="P6" s="147"/>
      <c r="Q6" s="147"/>
      <c r="R6" s="147"/>
      <c r="S6" s="147"/>
      <c r="T6" s="147"/>
      <c r="U6" s="2" t="s">
        <v>1</v>
      </c>
      <c r="Y6" s="148">
        <v>41301</v>
      </c>
      <c r="Z6" s="148"/>
      <c r="AA6" s="148"/>
      <c r="AB6" s="148"/>
      <c r="AC6" s="148"/>
      <c r="AD6" s="148"/>
      <c r="AE6" s="148"/>
      <c r="AF6" s="148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68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7"/>
      <c r="BW6" s="47"/>
      <c r="BX6" s="47"/>
      <c r="BY6" s="47"/>
      <c r="BZ6" s="47"/>
      <c r="CA6" s="47"/>
      <c r="CB6" s="47"/>
      <c r="CC6" s="48"/>
      <c r="CD6" s="48"/>
      <c r="CE6" s="48"/>
      <c r="CF6" s="48"/>
      <c r="CG6" s="48"/>
      <c r="CH6" s="48"/>
    </row>
    <row r="7" spans="43:86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68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7"/>
      <c r="BW7" s="47"/>
      <c r="BX7" s="47"/>
      <c r="BY7" s="47"/>
      <c r="BZ7" s="47"/>
      <c r="CA7" s="47"/>
      <c r="CB7" s="47"/>
      <c r="CC7" s="48"/>
      <c r="CD7" s="48"/>
      <c r="CE7" s="48"/>
      <c r="CF7" s="48"/>
      <c r="CG7" s="48"/>
      <c r="CH7" s="48"/>
    </row>
    <row r="8" spans="2:86" s="2" customFormat="1" ht="15">
      <c r="B8" s="153" t="s">
        <v>48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68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7"/>
      <c r="BW8" s="47"/>
      <c r="BX8" s="47"/>
      <c r="BY8" s="47"/>
      <c r="BZ8" s="47"/>
      <c r="CA8" s="47"/>
      <c r="CB8" s="47"/>
      <c r="CC8" s="48"/>
      <c r="CD8" s="48"/>
      <c r="CE8" s="48"/>
      <c r="CF8" s="48"/>
      <c r="CG8" s="48"/>
      <c r="CH8" s="48"/>
    </row>
    <row r="9" spans="57:86" s="2" customFormat="1" ht="6" customHeight="1">
      <c r="BE9" s="68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7"/>
      <c r="BW9" s="47"/>
      <c r="BX9" s="47"/>
      <c r="BY9" s="47"/>
      <c r="BZ9" s="47"/>
      <c r="CA9" s="47"/>
      <c r="CB9" s="47"/>
      <c r="CC9" s="48"/>
      <c r="CD9" s="48"/>
      <c r="CE9" s="48"/>
      <c r="CF9" s="48"/>
      <c r="CG9" s="48"/>
      <c r="CH9" s="48"/>
    </row>
    <row r="10" spans="7:86" s="2" customFormat="1" ht="15.75">
      <c r="G10" s="6" t="s">
        <v>2</v>
      </c>
      <c r="H10" s="155">
        <v>0.5833333333333334</v>
      </c>
      <c r="I10" s="155"/>
      <c r="J10" s="155"/>
      <c r="K10" s="155"/>
      <c r="L10" s="155"/>
      <c r="M10" s="7" t="s">
        <v>3</v>
      </c>
      <c r="T10" s="6" t="s">
        <v>4</v>
      </c>
      <c r="U10" s="157">
        <v>1</v>
      </c>
      <c r="V10" s="157" t="s">
        <v>5</v>
      </c>
      <c r="W10" s="26" t="s">
        <v>39</v>
      </c>
      <c r="X10" s="154">
        <v>0.00625</v>
      </c>
      <c r="Y10" s="154"/>
      <c r="Z10" s="154"/>
      <c r="AA10" s="154"/>
      <c r="AB10" s="154"/>
      <c r="AC10" s="7" t="s">
        <v>6</v>
      </c>
      <c r="AK10" s="6" t="s">
        <v>7</v>
      </c>
      <c r="AL10" s="154">
        <v>0.0006944444444444445</v>
      </c>
      <c r="AM10" s="154"/>
      <c r="AN10" s="154"/>
      <c r="AO10" s="154"/>
      <c r="AP10" s="154"/>
      <c r="AQ10" s="7" t="s">
        <v>6</v>
      </c>
      <c r="BE10" s="68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7"/>
      <c r="BW10" s="47"/>
      <c r="BX10" s="47"/>
      <c r="BY10" s="47"/>
      <c r="BZ10" s="47"/>
      <c r="CA10" s="47"/>
      <c r="CB10" s="47"/>
      <c r="CC10" s="48"/>
      <c r="CD10" s="48"/>
      <c r="CE10" s="48"/>
      <c r="CF10" s="48"/>
      <c r="CG10" s="48"/>
      <c r="CH10" s="48"/>
    </row>
    <row r="11" spans="1:86" s="23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69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1"/>
      <c r="BW11" s="41"/>
      <c r="BX11" s="41"/>
      <c r="BY11" s="41"/>
      <c r="BZ11" s="41"/>
      <c r="CA11" s="41"/>
      <c r="CB11" s="41"/>
      <c r="CC11" s="42"/>
      <c r="CD11" s="42"/>
      <c r="CE11" s="42"/>
      <c r="CF11" s="42"/>
      <c r="CG11" s="42"/>
      <c r="CH11" s="42"/>
    </row>
    <row r="12" spans="1:86" s="23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69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1"/>
      <c r="BW12" s="41"/>
      <c r="BX12" s="41"/>
      <c r="BY12" s="41"/>
      <c r="BZ12" s="41"/>
      <c r="CA12" s="41"/>
      <c r="CB12" s="41"/>
      <c r="CC12" s="42"/>
      <c r="CD12" s="42"/>
      <c r="CE12" s="42"/>
      <c r="CF12" s="42"/>
      <c r="CG12" s="42"/>
      <c r="CH12" s="42"/>
    </row>
    <row r="13" spans="1:86" s="23" customFormat="1" ht="12.75">
      <c r="A13"/>
      <c r="B13" s="1" t="s">
        <v>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69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1"/>
      <c r="BW13" s="41"/>
      <c r="BX13" s="41"/>
      <c r="BY13" s="41"/>
      <c r="BZ13" s="41"/>
      <c r="CA13" s="41"/>
      <c r="CB13" s="41"/>
      <c r="CC13" s="42"/>
      <c r="CD13" s="42"/>
      <c r="CE13" s="42"/>
      <c r="CF13" s="42"/>
      <c r="CG13" s="42"/>
      <c r="CH13" s="42"/>
    </row>
    <row r="14" spans="1:86" s="23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69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1"/>
      <c r="BW14" s="41"/>
      <c r="BX14" s="41"/>
      <c r="BY14" s="41"/>
      <c r="BZ14" s="41"/>
      <c r="CA14" s="41"/>
      <c r="CB14" s="41"/>
      <c r="CC14" s="42"/>
      <c r="CD14" s="42"/>
      <c r="CE14" s="42"/>
      <c r="CF14" s="42"/>
      <c r="CG14" s="42"/>
      <c r="CH14" s="42"/>
    </row>
    <row r="15" spans="1:86" s="23" customFormat="1" ht="16.5" thickBot="1">
      <c r="A15"/>
      <c r="B15" s="149" t="s">
        <v>14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1" t="s">
        <v>40</v>
      </c>
      <c r="Z15" s="152"/>
      <c r="AA15"/>
      <c r="AB15"/>
      <c r="AC15"/>
      <c r="AD15"/>
      <c r="AE15" s="149" t="s">
        <v>15</v>
      </c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1" t="s">
        <v>40</v>
      </c>
      <c r="BC15" s="152"/>
      <c r="BE15" s="69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1"/>
      <c r="BW15" s="41"/>
      <c r="BX15" s="41"/>
      <c r="BY15" s="41"/>
      <c r="BZ15" s="41"/>
      <c r="CA15" s="41"/>
      <c r="CB15" s="41"/>
      <c r="CC15" s="42"/>
      <c r="CD15" s="42"/>
      <c r="CE15" s="42"/>
      <c r="CF15" s="42"/>
      <c r="CG15" s="42"/>
      <c r="CH15" s="42"/>
    </row>
    <row r="16" spans="1:86" s="23" customFormat="1" ht="15">
      <c r="A16"/>
      <c r="B16" s="167" t="s">
        <v>9</v>
      </c>
      <c r="C16" s="168"/>
      <c r="D16" s="156" t="s">
        <v>52</v>
      </c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42">
        <v>1</v>
      </c>
      <c r="Z16" s="143"/>
      <c r="AA16"/>
      <c r="AB16"/>
      <c r="AC16"/>
      <c r="AD16"/>
      <c r="AE16" s="167" t="s">
        <v>9</v>
      </c>
      <c r="AF16" s="168"/>
      <c r="AG16" s="156" t="s">
        <v>62</v>
      </c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42">
        <v>7</v>
      </c>
      <c r="BC16" s="143"/>
      <c r="BE16" s="69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1"/>
      <c r="BW16" s="41"/>
      <c r="BX16" s="41"/>
      <c r="BY16" s="41"/>
      <c r="BZ16" s="41"/>
      <c r="CA16" s="41"/>
      <c r="CB16" s="41"/>
      <c r="CC16" s="42"/>
      <c r="CD16" s="42"/>
      <c r="CE16" s="42"/>
      <c r="CF16" s="42"/>
      <c r="CG16" s="42"/>
      <c r="CH16" s="42"/>
    </row>
    <row r="17" spans="1:86" s="23" customFormat="1" ht="15">
      <c r="A17"/>
      <c r="B17" s="169" t="s">
        <v>10</v>
      </c>
      <c r="C17" s="170"/>
      <c r="D17" s="146" t="s">
        <v>53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4">
        <v>2</v>
      </c>
      <c r="Z17" s="145"/>
      <c r="AA17"/>
      <c r="AB17"/>
      <c r="AC17"/>
      <c r="AD17"/>
      <c r="AE17" s="169" t="s">
        <v>10</v>
      </c>
      <c r="AF17" s="170"/>
      <c r="AG17" s="146" t="s">
        <v>61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4">
        <v>8</v>
      </c>
      <c r="BC17" s="145"/>
      <c r="BE17" s="69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1"/>
      <c r="BW17" s="41"/>
      <c r="BX17" s="41"/>
      <c r="BY17" s="41"/>
      <c r="BZ17" s="41"/>
      <c r="CA17" s="41"/>
      <c r="CB17" s="41"/>
      <c r="CC17" s="42"/>
      <c r="CD17" s="42"/>
      <c r="CE17" s="42"/>
      <c r="CF17" s="42"/>
      <c r="CG17" s="42"/>
      <c r="CH17" s="42"/>
    </row>
    <row r="18" spans="1:86" s="23" customFormat="1" ht="15">
      <c r="A18"/>
      <c r="B18" s="169" t="s">
        <v>11</v>
      </c>
      <c r="C18" s="170"/>
      <c r="D18" s="146" t="s">
        <v>54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4">
        <v>3</v>
      </c>
      <c r="Z18" s="145"/>
      <c r="AA18"/>
      <c r="AB18"/>
      <c r="AC18"/>
      <c r="AD18"/>
      <c r="AE18" s="169" t="s">
        <v>11</v>
      </c>
      <c r="AF18" s="170"/>
      <c r="AG18" s="146" t="s">
        <v>57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4">
        <v>9</v>
      </c>
      <c r="BC18" s="145"/>
      <c r="BE18" s="69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1"/>
      <c r="BW18" s="41"/>
      <c r="BX18" s="41"/>
      <c r="BY18" s="41"/>
      <c r="BZ18" s="41"/>
      <c r="CA18" s="41"/>
      <c r="CB18" s="41"/>
      <c r="CC18" s="42"/>
      <c r="CD18" s="42"/>
      <c r="CE18" s="42"/>
      <c r="CF18" s="42"/>
      <c r="CG18" s="42"/>
      <c r="CH18" s="42"/>
    </row>
    <row r="19" spans="1:86" s="23" customFormat="1" ht="15.75">
      <c r="A19"/>
      <c r="B19" s="169" t="s">
        <v>12</v>
      </c>
      <c r="C19" s="170"/>
      <c r="D19" s="171" t="s">
        <v>55</v>
      </c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44">
        <v>4</v>
      </c>
      <c r="Z19" s="145"/>
      <c r="AA19"/>
      <c r="AB19"/>
      <c r="AC19"/>
      <c r="AD19"/>
      <c r="AE19" s="169" t="s">
        <v>12</v>
      </c>
      <c r="AF19" s="170"/>
      <c r="AG19" s="146" t="s">
        <v>58</v>
      </c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4">
        <v>10</v>
      </c>
      <c r="BC19" s="145"/>
      <c r="BE19" s="69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1"/>
      <c r="BW19" s="41"/>
      <c r="BX19" s="41"/>
      <c r="BY19" s="41"/>
      <c r="BZ19" s="41"/>
      <c r="CA19" s="41"/>
      <c r="CB19" s="41"/>
      <c r="CC19" s="42"/>
      <c r="CD19" s="42"/>
      <c r="CE19" s="42"/>
      <c r="CF19" s="42"/>
      <c r="CG19" s="42"/>
      <c r="CH19" s="42"/>
    </row>
    <row r="20" spans="1:86" s="23" customFormat="1" ht="15">
      <c r="A20"/>
      <c r="B20" s="169" t="s">
        <v>13</v>
      </c>
      <c r="C20" s="170"/>
      <c r="D20" s="146" t="s">
        <v>49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4">
        <v>5</v>
      </c>
      <c r="Z20" s="145"/>
      <c r="AA20"/>
      <c r="AB20"/>
      <c r="AC20"/>
      <c r="AD20"/>
      <c r="AE20" s="169" t="s">
        <v>13</v>
      </c>
      <c r="AF20" s="170"/>
      <c r="AG20" s="146" t="s">
        <v>59</v>
      </c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4">
        <v>11</v>
      </c>
      <c r="BC20" s="145"/>
      <c r="BE20" s="69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1"/>
      <c r="BW20" s="41"/>
      <c r="BX20" s="41"/>
      <c r="BY20" s="41"/>
      <c r="BZ20" s="41"/>
      <c r="CA20" s="41"/>
      <c r="CB20" s="41"/>
      <c r="CC20" s="42"/>
      <c r="CD20" s="42"/>
      <c r="CE20" s="42"/>
      <c r="CF20" s="42"/>
      <c r="CG20" s="42"/>
      <c r="CH20" s="42"/>
    </row>
    <row r="21" spans="1:86" s="23" customFormat="1" ht="15.75" thickBot="1">
      <c r="A21"/>
      <c r="B21" s="165" t="s">
        <v>42</v>
      </c>
      <c r="C21" s="166"/>
      <c r="D21" s="135" t="s">
        <v>56</v>
      </c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2">
        <v>6</v>
      </c>
      <c r="Z21" s="133"/>
      <c r="AA21"/>
      <c r="AB21"/>
      <c r="AC21"/>
      <c r="AD21"/>
      <c r="AE21" s="165" t="s">
        <v>42</v>
      </c>
      <c r="AF21" s="166"/>
      <c r="AG21" s="135" t="s">
        <v>60</v>
      </c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2">
        <v>12</v>
      </c>
      <c r="BC21" s="133"/>
      <c r="BE21" s="69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1"/>
      <c r="BW21" s="41"/>
      <c r="BX21" s="41"/>
      <c r="BY21" s="41"/>
      <c r="BZ21" s="41"/>
      <c r="CA21" s="41"/>
      <c r="CB21" s="41"/>
      <c r="CC21" s="42"/>
      <c r="CD21" s="42"/>
      <c r="CE21" s="42"/>
      <c r="CF21" s="42"/>
      <c r="CG21" s="42"/>
      <c r="CH21" s="42"/>
    </row>
    <row r="22" spans="1:86" s="23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 s="25"/>
      <c r="BE22" s="69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1"/>
      <c r="BW22" s="41"/>
      <c r="BX22" s="41"/>
      <c r="BY22" s="41"/>
      <c r="BZ22" s="41"/>
      <c r="CA22" s="41"/>
      <c r="CB22" s="41"/>
      <c r="CC22" s="42"/>
      <c r="CD22" s="42"/>
      <c r="CE22" s="42"/>
      <c r="CF22" s="42"/>
      <c r="CG22" s="42"/>
      <c r="CH22" s="42"/>
    </row>
    <row r="23" spans="1:86" s="23" customFormat="1" ht="12.75">
      <c r="A23"/>
      <c r="B23" s="1" t="s">
        <v>25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69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1"/>
      <c r="BW23" s="41"/>
      <c r="BX23" s="41"/>
      <c r="BY23" s="41"/>
      <c r="BZ23" s="41"/>
      <c r="CA23" s="41"/>
      <c r="CB23" s="41"/>
      <c r="CC23" s="42"/>
      <c r="CD23" s="42"/>
      <c r="CE23" s="42"/>
      <c r="CF23" s="42"/>
      <c r="CG23" s="42"/>
      <c r="CH23" s="42"/>
    </row>
    <row r="24" spans="1:86" s="23" customFormat="1" ht="6" customHeight="1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69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1"/>
      <c r="BW24" s="41"/>
      <c r="BX24" s="41"/>
      <c r="BY24" s="41"/>
      <c r="BZ24" s="41"/>
      <c r="CA24" s="41"/>
      <c r="CB24" s="41"/>
      <c r="CC24" s="42"/>
      <c r="CD24" s="42"/>
      <c r="CE24" s="42"/>
      <c r="CF24" s="42"/>
      <c r="CG24" s="42"/>
      <c r="CH24" s="42"/>
    </row>
    <row r="25" spans="1:86" s="72" customFormat="1" ht="16.5" customHeight="1" thickBot="1">
      <c r="A25" s="4"/>
      <c r="B25" s="103" t="s">
        <v>16</v>
      </c>
      <c r="C25" s="104"/>
      <c r="D25" s="89" t="s">
        <v>41</v>
      </c>
      <c r="E25" s="90"/>
      <c r="F25" s="91"/>
      <c r="G25" s="89" t="s">
        <v>17</v>
      </c>
      <c r="H25" s="90"/>
      <c r="I25" s="91"/>
      <c r="J25" s="89" t="s">
        <v>19</v>
      </c>
      <c r="K25" s="90"/>
      <c r="L25" s="90"/>
      <c r="M25" s="90"/>
      <c r="N25" s="91"/>
      <c r="O25" s="89" t="s">
        <v>20</v>
      </c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1"/>
      <c r="AW25" s="89" t="s">
        <v>23</v>
      </c>
      <c r="AX25" s="90"/>
      <c r="AY25" s="90"/>
      <c r="AZ25" s="90"/>
      <c r="BA25" s="91"/>
      <c r="BB25" s="89" t="s">
        <v>40</v>
      </c>
      <c r="BC25" s="92"/>
      <c r="BD25" s="24"/>
      <c r="BE25" s="70"/>
      <c r="BF25" s="50" t="s">
        <v>30</v>
      </c>
      <c r="BG25" s="51"/>
      <c r="BH25" s="51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52"/>
      <c r="BW25" s="52"/>
      <c r="BX25" s="52"/>
      <c r="BY25" s="52"/>
      <c r="BZ25" s="52"/>
      <c r="CA25" s="52"/>
      <c r="CB25" s="52"/>
      <c r="CC25" s="53"/>
      <c r="CD25" s="53"/>
      <c r="CE25" s="53"/>
      <c r="CF25" s="53"/>
      <c r="CG25" s="53"/>
      <c r="CH25" s="53"/>
    </row>
    <row r="26" spans="2:86" s="5" customFormat="1" ht="18" customHeight="1">
      <c r="B26" s="175">
        <v>1</v>
      </c>
      <c r="C26" s="176"/>
      <c r="D26" s="176">
        <v>1</v>
      </c>
      <c r="E26" s="176"/>
      <c r="F26" s="176"/>
      <c r="G26" s="176" t="s">
        <v>18</v>
      </c>
      <c r="H26" s="176"/>
      <c r="I26" s="176"/>
      <c r="J26" s="177">
        <f>$H$10</f>
        <v>0.5833333333333334</v>
      </c>
      <c r="K26" s="177"/>
      <c r="L26" s="177"/>
      <c r="M26" s="177"/>
      <c r="N26" s="178"/>
      <c r="O26" s="172" t="str">
        <f>D16</f>
        <v>A1 SV Tresenwald e.V. Machern</v>
      </c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6" t="s">
        <v>22</v>
      </c>
      <c r="AF26" s="173" t="str">
        <f>D17</f>
        <v>A2 SV Lipsia 93 Eutritzsch II</v>
      </c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4"/>
      <c r="AW26" s="136">
        <v>4</v>
      </c>
      <c r="AX26" s="138"/>
      <c r="AY26" s="16" t="s">
        <v>21</v>
      </c>
      <c r="AZ26" s="138">
        <v>1</v>
      </c>
      <c r="BA26" s="139"/>
      <c r="BB26" s="136">
        <v>9</v>
      </c>
      <c r="BC26" s="137"/>
      <c r="BE26" s="71"/>
      <c r="BF26" s="54">
        <f>IF(ISBLANK(AW26),"0",IF(AW26&gt;AZ26,3,IF(AW26=AZ26,1,0)))</f>
        <v>3</v>
      </c>
      <c r="BG26" s="54" t="s">
        <v>21</v>
      </c>
      <c r="BH26" s="54">
        <f>IF(ISBLANK(AZ26),"0",IF(AZ26&gt;AW26,3,IF(AZ26=AW26,1,0)))</f>
        <v>0</v>
      </c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52"/>
      <c r="BW26" s="52"/>
      <c r="BX26" s="52"/>
      <c r="BY26" s="52"/>
      <c r="BZ26" s="52"/>
      <c r="CA26" s="52"/>
      <c r="CB26" s="52"/>
      <c r="CC26" s="55"/>
      <c r="CD26" s="55"/>
      <c r="CE26" s="55"/>
      <c r="CF26" s="55"/>
      <c r="CG26" s="55"/>
      <c r="CH26" s="55"/>
    </row>
    <row r="27" spans="1:86" s="24" customFormat="1" ht="18" customHeight="1">
      <c r="A27" s="4"/>
      <c r="B27" s="158">
        <v>2</v>
      </c>
      <c r="C27" s="159"/>
      <c r="D27" s="159">
        <v>1</v>
      </c>
      <c r="E27" s="159"/>
      <c r="F27" s="159"/>
      <c r="G27" s="159" t="s">
        <v>24</v>
      </c>
      <c r="H27" s="159"/>
      <c r="I27" s="159"/>
      <c r="J27" s="163">
        <f>J26+$U$10*$X$10+$AL$10</f>
        <v>0.5902777777777778</v>
      </c>
      <c r="K27" s="163"/>
      <c r="L27" s="163"/>
      <c r="M27" s="163"/>
      <c r="N27" s="164"/>
      <c r="O27" s="160" t="str">
        <f>AG16</f>
        <v>B1 FSV Großpösna 1</v>
      </c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39" t="s">
        <v>22</v>
      </c>
      <c r="AF27" s="161" t="str">
        <f>AG17</f>
        <v>B2 SV Panitzsch/Borsdorf</v>
      </c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2"/>
      <c r="AW27" s="140">
        <v>1</v>
      </c>
      <c r="AX27" s="141"/>
      <c r="AY27" s="39" t="s">
        <v>21</v>
      </c>
      <c r="AZ27" s="141">
        <v>0</v>
      </c>
      <c r="BA27" s="183"/>
      <c r="BB27" s="140">
        <v>3</v>
      </c>
      <c r="BC27" s="184"/>
      <c r="BE27" s="70"/>
      <c r="BF27" s="54">
        <f aca="true" t="shared" si="0" ref="BF27:BF44">IF(ISBLANK(AW27),"0",IF(AW27&gt;AZ27,3,IF(AW27=AZ27,1,0)))</f>
        <v>3</v>
      </c>
      <c r="BG27" s="54" t="s">
        <v>21</v>
      </c>
      <c r="BH27" s="54">
        <f aca="true" t="shared" si="1" ref="BH27:BH44">IF(ISBLANK(AZ27),"0",IF(AZ27&gt;AW27,3,IF(AZ27=AW27,1,0)))</f>
        <v>0</v>
      </c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52"/>
      <c r="BW27" s="52"/>
      <c r="BX27" s="52"/>
      <c r="BY27" s="52"/>
      <c r="BZ27" s="52"/>
      <c r="CA27" s="52"/>
      <c r="CB27" s="52"/>
      <c r="CC27" s="53"/>
      <c r="CD27" s="53"/>
      <c r="CE27" s="53"/>
      <c r="CF27" s="53"/>
      <c r="CG27" s="53"/>
      <c r="CH27" s="53"/>
    </row>
    <row r="28" spans="1:86" s="24" customFormat="1" ht="18" customHeight="1">
      <c r="A28" s="4"/>
      <c r="B28" s="179">
        <v>3</v>
      </c>
      <c r="C28" s="180"/>
      <c r="D28" s="180">
        <v>1</v>
      </c>
      <c r="E28" s="180"/>
      <c r="F28" s="180"/>
      <c r="G28" s="180" t="s">
        <v>18</v>
      </c>
      <c r="H28" s="180"/>
      <c r="I28" s="180"/>
      <c r="J28" s="163">
        <f aca="true" t="shared" si="2" ref="J28:J35">J27+$U$10*$X$10+$AL$10</f>
        <v>0.5972222222222222</v>
      </c>
      <c r="K28" s="163"/>
      <c r="L28" s="163"/>
      <c r="M28" s="163"/>
      <c r="N28" s="164"/>
      <c r="O28" s="185" t="str">
        <f>D18</f>
        <v>A3 SV Fortuna Magdeburg</v>
      </c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8" t="s">
        <v>22</v>
      </c>
      <c r="AF28" s="186" t="str">
        <f>D19</f>
        <v>A4 Fuchshainer SV/FSV Großp. II</v>
      </c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7"/>
      <c r="AW28" s="188">
        <v>6</v>
      </c>
      <c r="AX28" s="189"/>
      <c r="AY28" s="8" t="s">
        <v>21</v>
      </c>
      <c r="AZ28" s="189">
        <v>0</v>
      </c>
      <c r="BA28" s="190"/>
      <c r="BB28" s="188">
        <v>7</v>
      </c>
      <c r="BC28" s="191"/>
      <c r="BE28" s="70"/>
      <c r="BF28" s="54">
        <f t="shared" si="0"/>
        <v>3</v>
      </c>
      <c r="BG28" s="54" t="s">
        <v>21</v>
      </c>
      <c r="BH28" s="54">
        <f t="shared" si="1"/>
        <v>0</v>
      </c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52"/>
      <c r="BW28" s="52"/>
      <c r="BX28" s="52"/>
      <c r="BY28" s="52"/>
      <c r="BZ28" s="52"/>
      <c r="CA28" s="52"/>
      <c r="CB28" s="52"/>
      <c r="CC28" s="53"/>
      <c r="CD28" s="53"/>
      <c r="CE28" s="53"/>
      <c r="CF28" s="53"/>
      <c r="CG28" s="53"/>
      <c r="CH28" s="53"/>
    </row>
    <row r="29" spans="1:86" s="24" customFormat="1" ht="18" customHeight="1">
      <c r="A29" s="4"/>
      <c r="B29" s="158">
        <v>4</v>
      </c>
      <c r="C29" s="159"/>
      <c r="D29" s="159">
        <v>1</v>
      </c>
      <c r="E29" s="159"/>
      <c r="F29" s="159"/>
      <c r="G29" s="159" t="s">
        <v>24</v>
      </c>
      <c r="H29" s="159"/>
      <c r="I29" s="159"/>
      <c r="J29" s="163">
        <f t="shared" si="2"/>
        <v>0.6041666666666666</v>
      </c>
      <c r="K29" s="163"/>
      <c r="L29" s="163"/>
      <c r="M29" s="163"/>
      <c r="N29" s="164"/>
      <c r="O29" s="160" t="str">
        <f>AG18</f>
        <v>B3 Eintracht Leipzig Süd</v>
      </c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39" t="s">
        <v>22</v>
      </c>
      <c r="AF29" s="161" t="str">
        <f>AG19</f>
        <v>B4 FC Grimma</v>
      </c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2"/>
      <c r="AW29" s="140">
        <v>1</v>
      </c>
      <c r="AX29" s="141"/>
      <c r="AY29" s="39" t="s">
        <v>21</v>
      </c>
      <c r="AZ29" s="141">
        <v>3</v>
      </c>
      <c r="BA29" s="183"/>
      <c r="BB29" s="140">
        <v>1</v>
      </c>
      <c r="BC29" s="184"/>
      <c r="BE29" s="70"/>
      <c r="BF29" s="54">
        <f t="shared" si="0"/>
        <v>0</v>
      </c>
      <c r="BG29" s="54" t="s">
        <v>21</v>
      </c>
      <c r="BH29" s="54">
        <f t="shared" si="1"/>
        <v>3</v>
      </c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52"/>
      <c r="BW29" s="52"/>
      <c r="BX29" s="52"/>
      <c r="BY29" s="52"/>
      <c r="BZ29" s="52"/>
      <c r="CA29" s="52"/>
      <c r="CB29" s="52"/>
      <c r="CC29" s="53"/>
      <c r="CD29" s="53"/>
      <c r="CE29" s="53"/>
      <c r="CF29" s="53"/>
      <c r="CG29" s="53"/>
      <c r="CH29" s="53"/>
    </row>
    <row r="30" spans="1:86" s="24" customFormat="1" ht="18" customHeight="1">
      <c r="A30" s="4"/>
      <c r="B30" s="179">
        <v>5</v>
      </c>
      <c r="C30" s="180"/>
      <c r="D30" s="180">
        <v>1</v>
      </c>
      <c r="E30" s="180"/>
      <c r="F30" s="180"/>
      <c r="G30" s="180" t="s">
        <v>18</v>
      </c>
      <c r="H30" s="180"/>
      <c r="I30" s="180"/>
      <c r="J30" s="163">
        <f t="shared" si="2"/>
        <v>0.611111111111111</v>
      </c>
      <c r="K30" s="163"/>
      <c r="L30" s="163"/>
      <c r="M30" s="163"/>
      <c r="N30" s="164"/>
      <c r="O30" s="185" t="str">
        <f>D20</f>
        <v>A5 SV Leipzig Ost 1858 e.V</v>
      </c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8" t="s">
        <v>22</v>
      </c>
      <c r="AF30" s="186" t="str">
        <f>D21</f>
        <v>A6 ESV Lok Erfurt</v>
      </c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7"/>
      <c r="AW30" s="188">
        <v>2</v>
      </c>
      <c r="AX30" s="189"/>
      <c r="AY30" s="8" t="s">
        <v>21</v>
      </c>
      <c r="AZ30" s="189">
        <v>6</v>
      </c>
      <c r="BA30" s="190"/>
      <c r="BB30" s="188">
        <v>4</v>
      </c>
      <c r="BC30" s="191"/>
      <c r="BE30" s="70"/>
      <c r="BF30" s="54">
        <f t="shared" si="0"/>
        <v>0</v>
      </c>
      <c r="BG30" s="54" t="s">
        <v>21</v>
      </c>
      <c r="BH30" s="54">
        <f t="shared" si="1"/>
        <v>3</v>
      </c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52"/>
      <c r="BW30" s="52"/>
      <c r="BX30" s="52"/>
      <c r="BY30" s="52"/>
      <c r="BZ30" s="52"/>
      <c r="CA30" s="52"/>
      <c r="CB30" s="52"/>
      <c r="CC30" s="53"/>
      <c r="CD30" s="53"/>
      <c r="CE30" s="53"/>
      <c r="CF30" s="53"/>
      <c r="CG30" s="53"/>
      <c r="CH30" s="53"/>
    </row>
    <row r="31" spans="1:86" s="24" customFormat="1" ht="18" customHeight="1" thickBot="1">
      <c r="A31" s="4"/>
      <c r="B31" s="181">
        <v>6</v>
      </c>
      <c r="C31" s="182"/>
      <c r="D31" s="182">
        <v>1</v>
      </c>
      <c r="E31" s="182"/>
      <c r="F31" s="182"/>
      <c r="G31" s="182" t="s">
        <v>24</v>
      </c>
      <c r="H31" s="182"/>
      <c r="I31" s="182"/>
      <c r="J31" s="198">
        <f t="shared" si="2"/>
        <v>0.6180555555555555</v>
      </c>
      <c r="K31" s="198"/>
      <c r="L31" s="198"/>
      <c r="M31" s="198"/>
      <c r="N31" s="199"/>
      <c r="O31" s="200" t="str">
        <f>AG20</f>
        <v>B5 Fußballakademie Riesa</v>
      </c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9" t="s">
        <v>22</v>
      </c>
      <c r="AF31" s="192" t="str">
        <f>AG21</f>
        <v>B6 FC Eilenburg II</v>
      </c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3"/>
      <c r="AW31" s="194">
        <v>6</v>
      </c>
      <c r="AX31" s="195"/>
      <c r="AY31" s="9" t="s">
        <v>21</v>
      </c>
      <c r="AZ31" s="195">
        <v>0</v>
      </c>
      <c r="BA31" s="196"/>
      <c r="BB31" s="194">
        <v>10</v>
      </c>
      <c r="BC31" s="197"/>
      <c r="BE31" s="70"/>
      <c r="BF31" s="54">
        <f t="shared" si="0"/>
        <v>3</v>
      </c>
      <c r="BG31" s="54" t="s">
        <v>21</v>
      </c>
      <c r="BH31" s="54">
        <f t="shared" si="1"/>
        <v>0</v>
      </c>
      <c r="BI31" s="49"/>
      <c r="BJ31" s="49"/>
      <c r="BK31" s="40"/>
      <c r="BL31" s="40"/>
      <c r="BM31" s="40"/>
      <c r="BN31" s="40"/>
      <c r="BO31" s="40"/>
      <c r="BP31" s="40"/>
      <c r="BQ31" s="40"/>
      <c r="BR31" s="40"/>
      <c r="BS31" s="40"/>
      <c r="BT31" s="49"/>
      <c r="BU31" s="49"/>
      <c r="BV31" s="52"/>
      <c r="BW31" s="52"/>
      <c r="BX31" s="52"/>
      <c r="BY31" s="52"/>
      <c r="BZ31" s="52"/>
      <c r="CA31" s="52"/>
      <c r="CB31" s="52"/>
      <c r="CC31" s="53"/>
      <c r="CD31" s="53"/>
      <c r="CE31" s="53"/>
      <c r="CF31" s="53"/>
      <c r="CG31" s="53"/>
      <c r="CH31" s="53"/>
    </row>
    <row r="32" spans="1:86" s="24" customFormat="1" ht="18" customHeight="1">
      <c r="A32" s="4"/>
      <c r="B32" s="175">
        <v>7</v>
      </c>
      <c r="C32" s="176"/>
      <c r="D32" s="176">
        <v>1</v>
      </c>
      <c r="E32" s="176"/>
      <c r="F32" s="176"/>
      <c r="G32" s="176" t="s">
        <v>18</v>
      </c>
      <c r="H32" s="176"/>
      <c r="I32" s="176"/>
      <c r="J32" s="177">
        <f t="shared" si="2"/>
        <v>0.6249999999999999</v>
      </c>
      <c r="K32" s="177"/>
      <c r="L32" s="177"/>
      <c r="M32" s="177"/>
      <c r="N32" s="178"/>
      <c r="O32" s="172" t="str">
        <f>D16</f>
        <v>A1 SV Tresenwald e.V. Machern</v>
      </c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6" t="s">
        <v>22</v>
      </c>
      <c r="AF32" s="173" t="str">
        <f>D18</f>
        <v>A3 SV Fortuna Magdeburg</v>
      </c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4"/>
      <c r="AW32" s="136">
        <v>0</v>
      </c>
      <c r="AX32" s="138"/>
      <c r="AY32" s="16" t="s">
        <v>21</v>
      </c>
      <c r="AZ32" s="138">
        <v>4</v>
      </c>
      <c r="BA32" s="139"/>
      <c r="BB32" s="136">
        <v>12</v>
      </c>
      <c r="BC32" s="137"/>
      <c r="BD32" s="21"/>
      <c r="BE32" s="70"/>
      <c r="BF32" s="54">
        <f t="shared" si="0"/>
        <v>0</v>
      </c>
      <c r="BG32" s="54" t="s">
        <v>21</v>
      </c>
      <c r="BH32" s="54">
        <f t="shared" si="1"/>
        <v>3</v>
      </c>
      <c r="BI32" s="49"/>
      <c r="BJ32" s="49"/>
      <c r="BK32" s="56"/>
      <c r="BL32" s="56"/>
      <c r="BM32" s="60" t="str">
        <f>$D$18</f>
        <v>A3 SV Fortuna Magdeburg</v>
      </c>
      <c r="BN32" s="58">
        <f>SUM($BF$28+$BH$32+$BH$42+$BF$48+$BH$52)</f>
        <v>15</v>
      </c>
      <c r="BO32" s="58">
        <f>SUM($AW$28+$AZ$32+$AZ$42+$AW$48+$AZ$52)</f>
        <v>29</v>
      </c>
      <c r="BP32" s="59" t="s">
        <v>21</v>
      </c>
      <c r="BQ32" s="58">
        <f>SUM($AZ$28+$AW$32+$AW$42+$AZ$48+$AW$52)</f>
        <v>1</v>
      </c>
      <c r="BR32" s="58">
        <f>SUM(BO32-BQ32)</f>
        <v>28</v>
      </c>
      <c r="BS32" s="58"/>
      <c r="BT32" s="49"/>
      <c r="BU32" s="49"/>
      <c r="BV32" s="52"/>
      <c r="BW32" s="52"/>
      <c r="BX32" s="52"/>
      <c r="BY32" s="52"/>
      <c r="BZ32" s="52"/>
      <c r="CA32" s="52"/>
      <c r="CB32" s="52"/>
      <c r="CC32" s="53"/>
      <c r="CD32" s="53"/>
      <c r="CE32" s="53"/>
      <c r="CF32" s="53"/>
      <c r="CG32" s="53"/>
      <c r="CH32" s="53"/>
    </row>
    <row r="33" spans="1:86" s="24" customFormat="1" ht="18" customHeight="1">
      <c r="A33" s="4"/>
      <c r="B33" s="158">
        <v>8</v>
      </c>
      <c r="C33" s="159"/>
      <c r="D33" s="159">
        <v>1</v>
      </c>
      <c r="E33" s="159"/>
      <c r="F33" s="159"/>
      <c r="G33" s="159" t="s">
        <v>24</v>
      </c>
      <c r="H33" s="159"/>
      <c r="I33" s="159"/>
      <c r="J33" s="163">
        <f t="shared" si="2"/>
        <v>0.6319444444444443</v>
      </c>
      <c r="K33" s="163"/>
      <c r="L33" s="163"/>
      <c r="M33" s="163"/>
      <c r="N33" s="164"/>
      <c r="O33" s="160" t="str">
        <f>AG16</f>
        <v>B1 FSV Großpösna 1</v>
      </c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39" t="s">
        <v>22</v>
      </c>
      <c r="AF33" s="161" t="str">
        <f>AG18</f>
        <v>B3 Eintracht Leipzig Süd</v>
      </c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2"/>
      <c r="AW33" s="140">
        <v>1</v>
      </c>
      <c r="AX33" s="141"/>
      <c r="AY33" s="39" t="s">
        <v>21</v>
      </c>
      <c r="AZ33" s="141">
        <v>2</v>
      </c>
      <c r="BA33" s="183"/>
      <c r="BB33" s="140">
        <v>6</v>
      </c>
      <c r="BC33" s="184"/>
      <c r="BD33" s="21"/>
      <c r="BE33" s="70"/>
      <c r="BF33" s="54">
        <f t="shared" si="0"/>
        <v>0</v>
      </c>
      <c r="BG33" s="54" t="s">
        <v>21</v>
      </c>
      <c r="BH33" s="54">
        <f t="shared" si="1"/>
        <v>3</v>
      </c>
      <c r="BI33" s="49"/>
      <c r="BJ33" s="49"/>
      <c r="BK33" s="56"/>
      <c r="BL33" s="56"/>
      <c r="BM33" s="60" t="str">
        <f>$D$21</f>
        <v>A6 ESV Lok Erfurt</v>
      </c>
      <c r="BN33" s="58">
        <f>SUM($BH$30+$BH$36+$BF$42+$BF$46+$BF$50)</f>
        <v>10</v>
      </c>
      <c r="BO33" s="58">
        <f>SUM($AZ$30+$AZ$36+$AW$42+$AW$46+$AW$50)</f>
        <v>17</v>
      </c>
      <c r="BP33" s="59" t="s">
        <v>21</v>
      </c>
      <c r="BQ33" s="58">
        <f>SUM($AW$30+$AW$36+$AZ$42+$AZ$46+$AZ$50)</f>
        <v>6</v>
      </c>
      <c r="BR33" s="58">
        <f>SUM(BO33-BQ33)</f>
        <v>11</v>
      </c>
      <c r="BS33" s="58"/>
      <c r="BT33" s="49"/>
      <c r="BU33" s="49"/>
      <c r="BV33" s="52"/>
      <c r="BW33" s="52"/>
      <c r="BX33" s="52"/>
      <c r="BY33" s="52"/>
      <c r="BZ33" s="52"/>
      <c r="CA33" s="52"/>
      <c r="CB33" s="52"/>
      <c r="CC33" s="53"/>
      <c r="CD33" s="53"/>
      <c r="CE33" s="53"/>
      <c r="CF33" s="53"/>
      <c r="CG33" s="53"/>
      <c r="CH33" s="53"/>
    </row>
    <row r="34" spans="1:86" s="24" customFormat="1" ht="18" customHeight="1">
      <c r="A34" s="4"/>
      <c r="B34" s="179">
        <v>9</v>
      </c>
      <c r="C34" s="180"/>
      <c r="D34" s="180">
        <v>1</v>
      </c>
      <c r="E34" s="180"/>
      <c r="F34" s="180"/>
      <c r="G34" s="180" t="s">
        <v>18</v>
      </c>
      <c r="H34" s="180"/>
      <c r="I34" s="180"/>
      <c r="J34" s="163">
        <f t="shared" si="2"/>
        <v>0.6388888888888887</v>
      </c>
      <c r="K34" s="163"/>
      <c r="L34" s="163"/>
      <c r="M34" s="163"/>
      <c r="N34" s="164"/>
      <c r="O34" s="185" t="str">
        <f>D17</f>
        <v>A2 SV Lipsia 93 Eutritzsch II</v>
      </c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8" t="s">
        <v>22</v>
      </c>
      <c r="AF34" s="186" t="str">
        <f>D20</f>
        <v>A5 SV Leipzig Ost 1858 e.V</v>
      </c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7"/>
      <c r="AW34" s="188">
        <v>1</v>
      </c>
      <c r="AX34" s="189"/>
      <c r="AY34" s="8" t="s">
        <v>21</v>
      </c>
      <c r="AZ34" s="189">
        <v>3</v>
      </c>
      <c r="BA34" s="190"/>
      <c r="BB34" s="188">
        <v>9</v>
      </c>
      <c r="BC34" s="191"/>
      <c r="BD34" s="21"/>
      <c r="BE34" s="70"/>
      <c r="BF34" s="54">
        <f t="shared" si="0"/>
        <v>0</v>
      </c>
      <c r="BG34" s="54" t="s">
        <v>21</v>
      </c>
      <c r="BH34" s="54">
        <f t="shared" si="1"/>
        <v>3</v>
      </c>
      <c r="BI34" s="49"/>
      <c r="BJ34" s="49"/>
      <c r="BK34" s="56"/>
      <c r="BL34" s="56"/>
      <c r="BM34" s="57" t="str">
        <f>$D$16</f>
        <v>A1 SV Tresenwald e.V. Machern</v>
      </c>
      <c r="BN34" s="58">
        <f>SUM($BF$26+$BF$32+$BF$38+$BH$44+$BH$50)</f>
        <v>9</v>
      </c>
      <c r="BO34" s="58">
        <f>SUM($AW$26+$AW$32+$AW$38+$AZ$44+$AZ$50)</f>
        <v>12</v>
      </c>
      <c r="BP34" s="59" t="s">
        <v>21</v>
      </c>
      <c r="BQ34" s="58">
        <f>SUM($AZ$26+$AZ$32+$AZ$38+$AW$44+$AW$50)</f>
        <v>11</v>
      </c>
      <c r="BR34" s="58">
        <f>SUM(BO34-BQ34)</f>
        <v>1</v>
      </c>
      <c r="BS34" s="58"/>
      <c r="BT34" s="49"/>
      <c r="BU34" s="49"/>
      <c r="BV34" s="52"/>
      <c r="BW34" s="52"/>
      <c r="BX34" s="52"/>
      <c r="BY34" s="52"/>
      <c r="BZ34" s="52"/>
      <c r="CA34" s="52"/>
      <c r="CB34" s="52"/>
      <c r="CC34" s="53"/>
      <c r="CD34" s="53"/>
      <c r="CE34" s="53"/>
      <c r="CF34" s="53"/>
      <c r="CG34" s="53"/>
      <c r="CH34" s="53"/>
    </row>
    <row r="35" spans="1:86" s="24" customFormat="1" ht="18" customHeight="1">
      <c r="A35" s="4"/>
      <c r="B35" s="158">
        <v>10</v>
      </c>
      <c r="C35" s="159"/>
      <c r="D35" s="159">
        <v>1</v>
      </c>
      <c r="E35" s="159"/>
      <c r="F35" s="159"/>
      <c r="G35" s="159" t="s">
        <v>24</v>
      </c>
      <c r="H35" s="159"/>
      <c r="I35" s="159"/>
      <c r="J35" s="163">
        <f t="shared" si="2"/>
        <v>0.6458333333333331</v>
      </c>
      <c r="K35" s="163"/>
      <c r="L35" s="163"/>
      <c r="M35" s="163"/>
      <c r="N35" s="164"/>
      <c r="O35" s="160" t="str">
        <f>AG17</f>
        <v>B2 SV Panitzsch/Borsdorf</v>
      </c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39" t="s">
        <v>22</v>
      </c>
      <c r="AF35" s="161" t="str">
        <f>AG20</f>
        <v>B5 Fußballakademie Riesa</v>
      </c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2"/>
      <c r="AW35" s="140">
        <v>1</v>
      </c>
      <c r="AX35" s="141"/>
      <c r="AY35" s="39" t="s">
        <v>21</v>
      </c>
      <c r="AZ35" s="141">
        <v>7</v>
      </c>
      <c r="BA35" s="183"/>
      <c r="BB35" s="140">
        <v>3</v>
      </c>
      <c r="BC35" s="184"/>
      <c r="BD35" s="21"/>
      <c r="BE35" s="70"/>
      <c r="BF35" s="54">
        <f t="shared" si="0"/>
        <v>0</v>
      </c>
      <c r="BG35" s="54" t="s">
        <v>21</v>
      </c>
      <c r="BH35" s="54">
        <f t="shared" si="1"/>
        <v>3</v>
      </c>
      <c r="BI35" s="49"/>
      <c r="BJ35" s="49"/>
      <c r="BK35" s="56"/>
      <c r="BL35" s="56"/>
      <c r="BM35" s="60" t="str">
        <f>$D$20</f>
        <v>A5 SV Leipzig Ost 1858 e.V</v>
      </c>
      <c r="BN35" s="58">
        <f>SUM($BF$30+$BH$34+$BH$38+$BH$48+$BF$54)</f>
        <v>6</v>
      </c>
      <c r="BO35" s="58">
        <f>SUM($AW$30+$AZ$34+$AZ$38+$AZ$48+$AW$54)</f>
        <v>8</v>
      </c>
      <c r="BP35" s="59" t="s">
        <v>21</v>
      </c>
      <c r="BQ35" s="58">
        <f>SUM($AZ$30+$AW$34+$AW$38+$AW$48+$AZ$54)</f>
        <v>21</v>
      </c>
      <c r="BR35" s="58">
        <f>SUM(BO35-BQ35)</f>
        <v>-13</v>
      </c>
      <c r="BS35" s="58"/>
      <c r="BT35" s="49"/>
      <c r="BU35" s="49"/>
      <c r="BV35" s="52"/>
      <c r="BW35" s="52"/>
      <c r="BX35" s="52"/>
      <c r="BY35" s="52"/>
      <c r="BZ35" s="52"/>
      <c r="CA35" s="52"/>
      <c r="CB35" s="52"/>
      <c r="CC35" s="53"/>
      <c r="CD35" s="53"/>
      <c r="CE35" s="53"/>
      <c r="CF35" s="53"/>
      <c r="CG35" s="53"/>
      <c r="CH35" s="53"/>
    </row>
    <row r="36" spans="1:86" s="24" customFormat="1" ht="18" customHeight="1">
      <c r="A36" s="4"/>
      <c r="B36" s="179">
        <v>11</v>
      </c>
      <c r="C36" s="180"/>
      <c r="D36" s="180">
        <v>1</v>
      </c>
      <c r="E36" s="180"/>
      <c r="F36" s="180"/>
      <c r="G36" s="180" t="s">
        <v>18</v>
      </c>
      <c r="H36" s="180"/>
      <c r="I36" s="180"/>
      <c r="J36" s="163">
        <f aca="true" t="shared" si="3" ref="J36:J55">J35+$U$10*$X$10+$AL$10</f>
        <v>0.6527777777777776</v>
      </c>
      <c r="K36" s="163"/>
      <c r="L36" s="163"/>
      <c r="M36" s="163"/>
      <c r="N36" s="164"/>
      <c r="O36" s="185" t="str">
        <f>D19</f>
        <v>A4 Fuchshainer SV/FSV Großp. II</v>
      </c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8" t="s">
        <v>22</v>
      </c>
      <c r="AF36" s="186" t="str">
        <f>D21</f>
        <v>A6 ESV Lok Erfurt</v>
      </c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7"/>
      <c r="AW36" s="188">
        <v>0</v>
      </c>
      <c r="AX36" s="189"/>
      <c r="AY36" s="8" t="s">
        <v>21</v>
      </c>
      <c r="AZ36" s="189">
        <v>6</v>
      </c>
      <c r="BA36" s="190"/>
      <c r="BB36" s="188">
        <v>2</v>
      </c>
      <c r="BC36" s="191"/>
      <c r="BD36" s="21"/>
      <c r="BE36" s="70"/>
      <c r="BF36" s="54">
        <f t="shared" si="0"/>
        <v>0</v>
      </c>
      <c r="BG36" s="54" t="s">
        <v>21</v>
      </c>
      <c r="BH36" s="54">
        <f t="shared" si="1"/>
        <v>3</v>
      </c>
      <c r="BI36" s="49"/>
      <c r="BJ36" s="49"/>
      <c r="BK36" s="56"/>
      <c r="BL36" s="56"/>
      <c r="BM36" s="60" t="str">
        <f>$D$17</f>
        <v>A2 SV Lipsia 93 Eutritzsch II</v>
      </c>
      <c r="BN36" s="58">
        <f>SUM($BH$26+$BF$34+$BF$40+$BH$46+$BF$52)</f>
        <v>4</v>
      </c>
      <c r="BO36" s="58">
        <f>SUM($AZ$26+$AW$34+$AW$40+$AZ$46+$AW$52)</f>
        <v>8</v>
      </c>
      <c r="BP36" s="59" t="s">
        <v>21</v>
      </c>
      <c r="BQ36" s="58">
        <f>SUM($AW$26+$AZ$34+$AZ$40+$AW$46+$AZ$52)</f>
        <v>17</v>
      </c>
      <c r="BR36" s="58">
        <f>SUM(BO36-BQ36)</f>
        <v>-9</v>
      </c>
      <c r="BS36" s="58"/>
      <c r="BT36" s="49"/>
      <c r="BU36" s="49"/>
      <c r="BV36" s="52"/>
      <c r="BW36" s="52"/>
      <c r="BX36" s="52"/>
      <c r="BY36" s="52"/>
      <c r="BZ36" s="52"/>
      <c r="CA36" s="52"/>
      <c r="CB36" s="52"/>
      <c r="CC36" s="53"/>
      <c r="CD36" s="53"/>
      <c r="CE36" s="53"/>
      <c r="CF36" s="53"/>
      <c r="CG36" s="53"/>
      <c r="CH36" s="53"/>
    </row>
    <row r="37" spans="1:86" s="24" customFormat="1" ht="18" customHeight="1" thickBot="1">
      <c r="A37" s="4"/>
      <c r="B37" s="181">
        <v>12</v>
      </c>
      <c r="C37" s="182"/>
      <c r="D37" s="182">
        <v>1</v>
      </c>
      <c r="E37" s="182"/>
      <c r="F37" s="182"/>
      <c r="G37" s="182" t="s">
        <v>24</v>
      </c>
      <c r="H37" s="182"/>
      <c r="I37" s="182"/>
      <c r="J37" s="198">
        <f t="shared" si="3"/>
        <v>0.659722222222222</v>
      </c>
      <c r="K37" s="198"/>
      <c r="L37" s="198"/>
      <c r="M37" s="198"/>
      <c r="N37" s="199"/>
      <c r="O37" s="200" t="str">
        <f>AG19</f>
        <v>B4 FC Grimma</v>
      </c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9" t="s">
        <v>22</v>
      </c>
      <c r="AF37" s="192" t="str">
        <f>AG21</f>
        <v>B6 FC Eilenburg II</v>
      </c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3"/>
      <c r="AW37" s="194">
        <v>5</v>
      </c>
      <c r="AX37" s="195"/>
      <c r="AY37" s="9" t="s">
        <v>21</v>
      </c>
      <c r="AZ37" s="195">
        <v>0</v>
      </c>
      <c r="BA37" s="196"/>
      <c r="BB37" s="194">
        <v>8</v>
      </c>
      <c r="BC37" s="197"/>
      <c r="BD37" s="21"/>
      <c r="BE37" s="70"/>
      <c r="BF37" s="54">
        <f t="shared" si="0"/>
        <v>3</v>
      </c>
      <c r="BG37" s="54" t="s">
        <v>21</v>
      </c>
      <c r="BH37" s="54">
        <f t="shared" si="1"/>
        <v>0</v>
      </c>
      <c r="BI37" s="49"/>
      <c r="BJ37" s="49"/>
      <c r="BK37" s="49"/>
      <c r="BL37" s="49"/>
      <c r="BM37" s="60" t="str">
        <f>$D$19</f>
        <v>A4 Fuchshainer SV/FSV Großp. II</v>
      </c>
      <c r="BN37" s="58">
        <f>SUM($BH$28+$BF$36+$BH$40+$BF$44+$BH$54)</f>
        <v>0</v>
      </c>
      <c r="BO37" s="58">
        <f>SUM($AZ$28+$AW$36+$AZ$40+$AW$44+$AZ$54)</f>
        <v>2</v>
      </c>
      <c r="BP37" s="59" t="s">
        <v>21</v>
      </c>
      <c r="BQ37" s="58">
        <f>SUM($AW$28+$AZ$36+$AW$40+$AZ$44+$AW$54)</f>
        <v>20</v>
      </c>
      <c r="BR37" s="58">
        <f>SUM(BO37-BQ37)</f>
        <v>-18</v>
      </c>
      <c r="BS37" s="58"/>
      <c r="BT37" s="49"/>
      <c r="BU37" s="49"/>
      <c r="BV37" s="52"/>
      <c r="BW37" s="52"/>
      <c r="BX37" s="52"/>
      <c r="BY37" s="52"/>
      <c r="BZ37" s="52"/>
      <c r="CA37" s="52"/>
      <c r="CB37" s="52"/>
      <c r="CC37" s="53"/>
      <c r="CD37" s="53"/>
      <c r="CE37" s="53"/>
      <c r="CF37" s="53"/>
      <c r="CG37" s="53"/>
      <c r="CH37" s="53"/>
    </row>
    <row r="38" spans="1:86" s="24" customFormat="1" ht="18" customHeight="1">
      <c r="A38" s="4"/>
      <c r="B38" s="175">
        <v>13</v>
      </c>
      <c r="C38" s="176"/>
      <c r="D38" s="176">
        <v>1</v>
      </c>
      <c r="E38" s="176"/>
      <c r="F38" s="176"/>
      <c r="G38" s="176" t="s">
        <v>18</v>
      </c>
      <c r="H38" s="176"/>
      <c r="I38" s="176"/>
      <c r="J38" s="177">
        <f t="shared" si="3"/>
        <v>0.6666666666666664</v>
      </c>
      <c r="K38" s="177"/>
      <c r="L38" s="177"/>
      <c r="M38" s="177"/>
      <c r="N38" s="178"/>
      <c r="O38" s="172" t="str">
        <f>D16</f>
        <v>A1 SV Tresenwald e.V. Machern</v>
      </c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6" t="s">
        <v>22</v>
      </c>
      <c r="AF38" s="173" t="str">
        <f>D20</f>
        <v>A5 SV Leipzig Ost 1858 e.V</v>
      </c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4"/>
      <c r="AW38" s="136">
        <v>5</v>
      </c>
      <c r="AX38" s="138"/>
      <c r="AY38" s="16" t="s">
        <v>21</v>
      </c>
      <c r="AZ38" s="138">
        <v>1</v>
      </c>
      <c r="BA38" s="139"/>
      <c r="BB38" s="136">
        <v>12</v>
      </c>
      <c r="BC38" s="137"/>
      <c r="BD38" s="21"/>
      <c r="BE38" s="70"/>
      <c r="BF38" s="54">
        <f t="shared" si="0"/>
        <v>3</v>
      </c>
      <c r="BG38" s="54" t="s">
        <v>21</v>
      </c>
      <c r="BH38" s="54">
        <f t="shared" si="1"/>
        <v>0</v>
      </c>
      <c r="BI38" s="49"/>
      <c r="BJ38" s="40"/>
      <c r="BK38" s="40"/>
      <c r="BL38" s="40"/>
      <c r="BM38" s="40"/>
      <c r="BN38" s="40"/>
      <c r="BO38" s="40"/>
      <c r="BP38" s="40"/>
      <c r="BQ38" s="40"/>
      <c r="BR38" s="58"/>
      <c r="BS38" s="58"/>
      <c r="BT38" s="49"/>
      <c r="BU38" s="49"/>
      <c r="BV38" s="52"/>
      <c r="BW38" s="52"/>
      <c r="BX38" s="52"/>
      <c r="BY38" s="52"/>
      <c r="BZ38" s="52"/>
      <c r="CA38" s="52"/>
      <c r="CB38" s="52"/>
      <c r="CC38" s="53"/>
      <c r="CD38" s="53"/>
      <c r="CE38" s="53"/>
      <c r="CF38" s="53"/>
      <c r="CG38" s="53"/>
      <c r="CH38" s="53"/>
    </row>
    <row r="39" spans="1:86" s="24" customFormat="1" ht="18" customHeight="1">
      <c r="A39" s="4"/>
      <c r="B39" s="158">
        <v>14</v>
      </c>
      <c r="C39" s="159"/>
      <c r="D39" s="159">
        <v>1</v>
      </c>
      <c r="E39" s="159"/>
      <c r="F39" s="159"/>
      <c r="G39" s="159" t="s">
        <v>24</v>
      </c>
      <c r="H39" s="159"/>
      <c r="I39" s="159"/>
      <c r="J39" s="163">
        <f t="shared" si="3"/>
        <v>0.6736111111111108</v>
      </c>
      <c r="K39" s="163"/>
      <c r="L39" s="163"/>
      <c r="M39" s="163"/>
      <c r="N39" s="164"/>
      <c r="O39" s="160" t="str">
        <f>AG16</f>
        <v>B1 FSV Großpösna 1</v>
      </c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39" t="s">
        <v>22</v>
      </c>
      <c r="AF39" s="161" t="str">
        <f>AG20</f>
        <v>B5 Fußballakademie Riesa</v>
      </c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2"/>
      <c r="AW39" s="140">
        <v>1</v>
      </c>
      <c r="AX39" s="141"/>
      <c r="AY39" s="39" t="s">
        <v>21</v>
      </c>
      <c r="AZ39" s="141">
        <v>6</v>
      </c>
      <c r="BA39" s="183"/>
      <c r="BB39" s="140">
        <v>6</v>
      </c>
      <c r="BC39" s="184"/>
      <c r="BD39" s="21"/>
      <c r="BE39" s="70"/>
      <c r="BF39" s="54">
        <f t="shared" si="0"/>
        <v>0</v>
      </c>
      <c r="BG39" s="54" t="s">
        <v>21</v>
      </c>
      <c r="BH39" s="54">
        <f t="shared" si="1"/>
        <v>3</v>
      </c>
      <c r="BI39" s="49"/>
      <c r="BJ39" s="49"/>
      <c r="BK39" s="56"/>
      <c r="BL39" s="56"/>
      <c r="BM39" s="60" t="str">
        <f>$AG$20</f>
        <v>B5 Fußballakademie Riesa</v>
      </c>
      <c r="BN39" s="58">
        <f>SUM($BF$31+$BH$35+$BH$39+$BH$49+$BF$55)</f>
        <v>15</v>
      </c>
      <c r="BO39" s="58">
        <f>SUM($AW$31+$AZ$35+$AZ$39+$AZ$49+$AW$55)</f>
        <v>26</v>
      </c>
      <c r="BP39" s="59" t="s">
        <v>21</v>
      </c>
      <c r="BQ39" s="58">
        <f>SUM($AZ$31+$AW$35+$AW$39+$AW$49+$AZ$55)</f>
        <v>3</v>
      </c>
      <c r="BR39" s="58">
        <f>SUM(BO39-BQ39)</f>
        <v>23</v>
      </c>
      <c r="BS39" s="58"/>
      <c r="BT39" s="49"/>
      <c r="BU39" s="49"/>
      <c r="BV39" s="52"/>
      <c r="BW39" s="52"/>
      <c r="BX39" s="52"/>
      <c r="BY39" s="52"/>
      <c r="BZ39" s="52"/>
      <c r="CA39" s="52"/>
      <c r="CB39" s="52"/>
      <c r="CC39" s="53"/>
      <c r="CD39" s="53"/>
      <c r="CE39" s="53"/>
      <c r="CF39" s="53"/>
      <c r="CG39" s="53"/>
      <c r="CH39" s="53"/>
    </row>
    <row r="40" spans="1:86" s="24" customFormat="1" ht="18" customHeight="1">
      <c r="A40" s="4"/>
      <c r="B40" s="179">
        <v>15</v>
      </c>
      <c r="C40" s="180"/>
      <c r="D40" s="180">
        <v>1</v>
      </c>
      <c r="E40" s="180"/>
      <c r="F40" s="180"/>
      <c r="G40" s="180" t="s">
        <v>18</v>
      </c>
      <c r="H40" s="180"/>
      <c r="I40" s="180"/>
      <c r="J40" s="163">
        <f t="shared" si="3"/>
        <v>0.6805555555555552</v>
      </c>
      <c r="K40" s="163"/>
      <c r="L40" s="163"/>
      <c r="M40" s="163"/>
      <c r="N40" s="164"/>
      <c r="O40" s="185" t="str">
        <f>D17</f>
        <v>A2 SV Lipsia 93 Eutritzsch II</v>
      </c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8" t="s">
        <v>22</v>
      </c>
      <c r="AF40" s="186" t="str">
        <f>D19</f>
        <v>A4 Fuchshainer SV/FSV Großp. II</v>
      </c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7"/>
      <c r="AW40" s="188">
        <v>4</v>
      </c>
      <c r="AX40" s="189"/>
      <c r="AY40" s="8" t="s">
        <v>21</v>
      </c>
      <c r="AZ40" s="189">
        <v>0</v>
      </c>
      <c r="BA40" s="190"/>
      <c r="BB40" s="188">
        <v>11</v>
      </c>
      <c r="BC40" s="191"/>
      <c r="BD40" s="21"/>
      <c r="BE40" s="70"/>
      <c r="BF40" s="54">
        <f t="shared" si="0"/>
        <v>3</v>
      </c>
      <c r="BG40" s="54" t="s">
        <v>21</v>
      </c>
      <c r="BH40" s="54">
        <f t="shared" si="1"/>
        <v>0</v>
      </c>
      <c r="BI40" s="49"/>
      <c r="BJ40" s="49"/>
      <c r="BK40" s="56"/>
      <c r="BL40" s="56"/>
      <c r="BM40" s="60" t="str">
        <f>$AG$19</f>
        <v>B4 FC Grimma</v>
      </c>
      <c r="BN40" s="58">
        <f>SUM($BH$29+$BF$37+$BH$41+$BF$45+$BH$55)</f>
        <v>12</v>
      </c>
      <c r="BO40" s="58">
        <f>SUM($AZ$29+$AW$37+$AZ$41+$AW$45+$AZ$55)</f>
        <v>18</v>
      </c>
      <c r="BP40" s="59" t="s">
        <v>21</v>
      </c>
      <c r="BQ40" s="58">
        <f>SUM($AW$29+$AZ$37+$AW$41+$AZ$45+$AW$55)</f>
        <v>5</v>
      </c>
      <c r="BR40" s="58">
        <f>SUM(BO40-BQ40)</f>
        <v>13</v>
      </c>
      <c r="BS40" s="58"/>
      <c r="BT40" s="49"/>
      <c r="BU40" s="49"/>
      <c r="BV40" s="52"/>
      <c r="BW40" s="52"/>
      <c r="BX40" s="52"/>
      <c r="BY40" s="52"/>
      <c r="BZ40" s="52"/>
      <c r="CA40" s="52"/>
      <c r="CB40" s="52"/>
      <c r="CC40" s="53"/>
      <c r="CD40" s="53"/>
      <c r="CE40" s="53"/>
      <c r="CF40" s="53"/>
      <c r="CG40" s="53"/>
      <c r="CH40" s="53"/>
    </row>
    <row r="41" spans="1:86" s="24" customFormat="1" ht="18" customHeight="1">
      <c r="A41" s="4"/>
      <c r="B41" s="158">
        <v>16</v>
      </c>
      <c r="C41" s="159"/>
      <c r="D41" s="159">
        <v>1</v>
      </c>
      <c r="E41" s="159"/>
      <c r="F41" s="159"/>
      <c r="G41" s="159" t="s">
        <v>24</v>
      </c>
      <c r="H41" s="159"/>
      <c r="I41" s="159"/>
      <c r="J41" s="163">
        <f t="shared" si="3"/>
        <v>0.6874999999999997</v>
      </c>
      <c r="K41" s="163"/>
      <c r="L41" s="163"/>
      <c r="M41" s="163"/>
      <c r="N41" s="164"/>
      <c r="O41" s="160" t="str">
        <f>AG17</f>
        <v>B2 SV Panitzsch/Borsdorf</v>
      </c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39" t="s">
        <v>22</v>
      </c>
      <c r="AF41" s="161" t="str">
        <f>AG19</f>
        <v>B4 FC Grimma</v>
      </c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2"/>
      <c r="AW41" s="140">
        <v>1</v>
      </c>
      <c r="AX41" s="141"/>
      <c r="AY41" s="39" t="s">
        <v>21</v>
      </c>
      <c r="AZ41" s="141">
        <v>5</v>
      </c>
      <c r="BA41" s="183"/>
      <c r="BB41" s="140">
        <v>5</v>
      </c>
      <c r="BC41" s="184"/>
      <c r="BD41" s="21"/>
      <c r="BE41" s="70"/>
      <c r="BF41" s="54">
        <f t="shared" si="0"/>
        <v>0</v>
      </c>
      <c r="BG41" s="54" t="s">
        <v>21</v>
      </c>
      <c r="BH41" s="54">
        <f t="shared" si="1"/>
        <v>3</v>
      </c>
      <c r="BI41" s="49"/>
      <c r="BJ41" s="49"/>
      <c r="BK41" s="56"/>
      <c r="BL41" s="56"/>
      <c r="BM41" s="57" t="str">
        <f>$AG$18</f>
        <v>B3 Eintracht Leipzig Süd</v>
      </c>
      <c r="BN41" s="58">
        <f>SUM($BF$29+$BH$33+$BH$43+$BF$49+$BH$53)</f>
        <v>9</v>
      </c>
      <c r="BO41" s="58">
        <f>SUM($AW$29+$AZ$33+$AZ$43+$AW$49+$AZ$53)</f>
        <v>7</v>
      </c>
      <c r="BP41" s="59" t="s">
        <v>21</v>
      </c>
      <c r="BQ41" s="58">
        <f>SUM($AZ$29+$AW$33+$AW$43+$AZ$49+$AW$53)</f>
        <v>8</v>
      </c>
      <c r="BR41" s="58">
        <f>SUM(BO41-BQ41)</f>
        <v>-1</v>
      </c>
      <c r="BS41" s="58"/>
      <c r="BT41" s="49"/>
      <c r="BU41" s="49"/>
      <c r="BV41" s="52"/>
      <c r="BW41" s="52"/>
      <c r="BX41" s="52"/>
      <c r="BY41" s="52"/>
      <c r="BZ41" s="52"/>
      <c r="CA41" s="52"/>
      <c r="CB41" s="52"/>
      <c r="CC41" s="53"/>
      <c r="CD41" s="53"/>
      <c r="CE41" s="53"/>
      <c r="CF41" s="53"/>
      <c r="CG41" s="53"/>
      <c r="CH41" s="53"/>
    </row>
    <row r="42" spans="1:86" s="24" customFormat="1" ht="18" customHeight="1">
      <c r="A42" s="4"/>
      <c r="B42" s="179">
        <v>17</v>
      </c>
      <c r="C42" s="180"/>
      <c r="D42" s="180">
        <v>1</v>
      </c>
      <c r="E42" s="180"/>
      <c r="F42" s="180"/>
      <c r="G42" s="180" t="s">
        <v>18</v>
      </c>
      <c r="H42" s="180"/>
      <c r="I42" s="180"/>
      <c r="J42" s="163">
        <f t="shared" si="3"/>
        <v>0.6944444444444441</v>
      </c>
      <c r="K42" s="163"/>
      <c r="L42" s="163"/>
      <c r="M42" s="163"/>
      <c r="N42" s="164"/>
      <c r="O42" s="185" t="str">
        <f>D21</f>
        <v>A6 ESV Lok Erfurt</v>
      </c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8" t="s">
        <v>22</v>
      </c>
      <c r="AF42" s="186" t="str">
        <f>D18</f>
        <v>A3 SV Fortuna Magdeburg</v>
      </c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7"/>
      <c r="AW42" s="188">
        <v>0</v>
      </c>
      <c r="AX42" s="189"/>
      <c r="AY42" s="8" t="s">
        <v>21</v>
      </c>
      <c r="AZ42" s="189">
        <v>2</v>
      </c>
      <c r="BA42" s="190"/>
      <c r="BB42" s="188">
        <v>10</v>
      </c>
      <c r="BC42" s="191"/>
      <c r="BD42" s="21"/>
      <c r="BE42" s="70"/>
      <c r="BF42" s="54">
        <f t="shared" si="0"/>
        <v>0</v>
      </c>
      <c r="BG42" s="54" t="s">
        <v>21</v>
      </c>
      <c r="BH42" s="54">
        <f t="shared" si="1"/>
        <v>3</v>
      </c>
      <c r="BI42" s="49"/>
      <c r="BJ42" s="49"/>
      <c r="BK42" s="56"/>
      <c r="BL42" s="56"/>
      <c r="BM42" s="60" t="str">
        <f>$AG$16</f>
        <v>B1 FSV Großpösna 1</v>
      </c>
      <c r="BN42" s="58">
        <f>SUM($BF$27+$BF$33+$BF$39+$BH$45+$BH$51)</f>
        <v>6</v>
      </c>
      <c r="BO42" s="58">
        <f>SUM($AW$27+$AW$33+$AW$39+$AZ$45+$AZ$51)</f>
        <v>6</v>
      </c>
      <c r="BP42" s="59" t="s">
        <v>21</v>
      </c>
      <c r="BQ42" s="58">
        <f>SUM($AZ$27+$AZ$33+$AZ$39+$AW$45+$AW$51)</f>
        <v>13</v>
      </c>
      <c r="BR42" s="58">
        <f>SUM(BO42-BQ42)</f>
        <v>-7</v>
      </c>
      <c r="BS42" s="58"/>
      <c r="BT42" s="49"/>
      <c r="BU42" s="49"/>
      <c r="BV42" s="52"/>
      <c r="BW42" s="52"/>
      <c r="BX42" s="52"/>
      <c r="BY42" s="52"/>
      <c r="BZ42" s="52"/>
      <c r="CA42" s="52"/>
      <c r="CB42" s="52"/>
      <c r="CC42" s="53"/>
      <c r="CD42" s="53"/>
      <c r="CE42" s="53"/>
      <c r="CF42" s="53"/>
      <c r="CG42" s="53"/>
      <c r="CH42" s="53"/>
    </row>
    <row r="43" spans="1:86" s="24" customFormat="1" ht="18" customHeight="1" thickBot="1">
      <c r="A43" s="4"/>
      <c r="B43" s="181">
        <v>18</v>
      </c>
      <c r="C43" s="182"/>
      <c r="D43" s="182">
        <v>1</v>
      </c>
      <c r="E43" s="182"/>
      <c r="F43" s="182"/>
      <c r="G43" s="182" t="s">
        <v>24</v>
      </c>
      <c r="H43" s="182"/>
      <c r="I43" s="182"/>
      <c r="J43" s="198">
        <f t="shared" si="3"/>
        <v>0.7013888888888885</v>
      </c>
      <c r="K43" s="198"/>
      <c r="L43" s="198"/>
      <c r="M43" s="198"/>
      <c r="N43" s="199"/>
      <c r="O43" s="200" t="str">
        <f>AG21</f>
        <v>B6 FC Eilenburg II</v>
      </c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9" t="s">
        <v>22</v>
      </c>
      <c r="AF43" s="192" t="str">
        <f>AG18</f>
        <v>B3 Eintracht Leipzig Süd</v>
      </c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3"/>
      <c r="AW43" s="194">
        <v>0</v>
      </c>
      <c r="AX43" s="195"/>
      <c r="AY43" s="9" t="s">
        <v>21</v>
      </c>
      <c r="AZ43" s="195">
        <v>1</v>
      </c>
      <c r="BA43" s="196"/>
      <c r="BB43" s="194">
        <v>4</v>
      </c>
      <c r="BC43" s="197"/>
      <c r="BD43" s="21"/>
      <c r="BE43" s="70"/>
      <c r="BF43" s="54">
        <f t="shared" si="0"/>
        <v>0</v>
      </c>
      <c r="BG43" s="54" t="s">
        <v>21</v>
      </c>
      <c r="BH43" s="54">
        <f t="shared" si="1"/>
        <v>3</v>
      </c>
      <c r="BI43" s="49"/>
      <c r="BJ43" s="49"/>
      <c r="BK43" s="56"/>
      <c r="BL43" s="56"/>
      <c r="BM43" s="60" t="str">
        <f>$AG$17</f>
        <v>B2 SV Panitzsch/Borsdorf</v>
      </c>
      <c r="BN43" s="58">
        <f>SUM($BH$27+$BF$35+$BF$41+$BH$47+$BF$53)</f>
        <v>1</v>
      </c>
      <c r="BO43" s="58">
        <f>SUM($AZ$27+$AW$35+$AW$41+$AZ$47+$AW$53)</f>
        <v>4</v>
      </c>
      <c r="BP43" s="59" t="s">
        <v>21</v>
      </c>
      <c r="BQ43" s="58">
        <f>SUM($AW$27+$AZ$35+$AZ$41+$AW$47+$AZ$53)</f>
        <v>18</v>
      </c>
      <c r="BR43" s="58">
        <f>SUM(BO43-BQ43)</f>
        <v>-14</v>
      </c>
      <c r="BS43" s="58"/>
      <c r="BT43" s="49"/>
      <c r="BU43" s="49"/>
      <c r="BV43" s="52"/>
      <c r="BW43" s="52"/>
      <c r="BX43" s="52"/>
      <c r="BY43" s="52"/>
      <c r="BZ43" s="52"/>
      <c r="CA43" s="52"/>
      <c r="CB43" s="52"/>
      <c r="CC43" s="53"/>
      <c r="CD43" s="53"/>
      <c r="CE43" s="53"/>
      <c r="CF43" s="53"/>
      <c r="CG43" s="53"/>
      <c r="CH43" s="53"/>
    </row>
    <row r="44" spans="1:86" s="24" customFormat="1" ht="18" customHeight="1">
      <c r="A44" s="4"/>
      <c r="B44" s="175">
        <v>19</v>
      </c>
      <c r="C44" s="176"/>
      <c r="D44" s="176">
        <v>1</v>
      </c>
      <c r="E44" s="176"/>
      <c r="F44" s="176"/>
      <c r="G44" s="176" t="s">
        <v>18</v>
      </c>
      <c r="H44" s="176"/>
      <c r="I44" s="176"/>
      <c r="J44" s="177">
        <f t="shared" si="3"/>
        <v>0.7083333333333329</v>
      </c>
      <c r="K44" s="177"/>
      <c r="L44" s="177"/>
      <c r="M44" s="177"/>
      <c r="N44" s="178"/>
      <c r="O44" s="172" t="str">
        <f>D19</f>
        <v>A4 Fuchshainer SV/FSV Großp. II</v>
      </c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6" t="s">
        <v>22</v>
      </c>
      <c r="AF44" s="173" t="str">
        <f>D16</f>
        <v>A1 SV Tresenwald e.V. Machern</v>
      </c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4"/>
      <c r="AW44" s="136">
        <v>1</v>
      </c>
      <c r="AX44" s="138"/>
      <c r="AY44" s="16" t="s">
        <v>21</v>
      </c>
      <c r="AZ44" s="138">
        <v>2</v>
      </c>
      <c r="BA44" s="139"/>
      <c r="BB44" s="136">
        <v>9</v>
      </c>
      <c r="BC44" s="137"/>
      <c r="BD44" s="21"/>
      <c r="BE44" s="70"/>
      <c r="BF44" s="54">
        <f t="shared" si="0"/>
        <v>0</v>
      </c>
      <c r="BG44" s="54" t="s">
        <v>21</v>
      </c>
      <c r="BH44" s="54">
        <f t="shared" si="1"/>
        <v>3</v>
      </c>
      <c r="BI44" s="49"/>
      <c r="BJ44" s="49"/>
      <c r="BK44" s="49"/>
      <c r="BL44" s="49"/>
      <c r="BM44" s="60" t="str">
        <f>$AG$21</f>
        <v>B6 FC Eilenburg II</v>
      </c>
      <c r="BN44" s="58">
        <f>SUM($BH$31+$BH$37+$BF$43+$BF$47+$BF$51)</f>
        <v>1</v>
      </c>
      <c r="BO44" s="58">
        <f>SUM($AZ$31+$AZ$37+$AW$43+$AW$47+$AW$51)</f>
        <v>3</v>
      </c>
      <c r="BP44" s="59" t="s">
        <v>21</v>
      </c>
      <c r="BQ44" s="58">
        <f>SUM($AW$31+$AW$37+$AZ$43+$AZ$47+$AZ$51)</f>
        <v>17</v>
      </c>
      <c r="BR44" s="58">
        <f>SUM(BO44-BQ44)</f>
        <v>-14</v>
      </c>
      <c r="BS44" s="49"/>
      <c r="BT44" s="49"/>
      <c r="BU44" s="49"/>
      <c r="BV44" s="52"/>
      <c r="BW44" s="52"/>
      <c r="BX44" s="52"/>
      <c r="BY44" s="52"/>
      <c r="BZ44" s="52"/>
      <c r="CA44" s="52"/>
      <c r="CB44" s="52"/>
      <c r="CC44" s="53"/>
      <c r="CD44" s="53"/>
      <c r="CE44" s="53"/>
      <c r="CF44" s="53"/>
      <c r="CG44" s="53"/>
      <c r="CH44" s="53"/>
    </row>
    <row r="45" spans="1:86" s="24" customFormat="1" ht="18" customHeight="1">
      <c r="A45" s="4"/>
      <c r="B45" s="158">
        <v>20</v>
      </c>
      <c r="C45" s="159"/>
      <c r="D45" s="159">
        <v>1</v>
      </c>
      <c r="E45" s="159"/>
      <c r="F45" s="159"/>
      <c r="G45" s="159" t="s">
        <v>24</v>
      </c>
      <c r="H45" s="159"/>
      <c r="I45" s="159"/>
      <c r="J45" s="163">
        <f t="shared" si="3"/>
        <v>0.7152777777777773</v>
      </c>
      <c r="K45" s="163"/>
      <c r="L45" s="163"/>
      <c r="M45" s="163"/>
      <c r="N45" s="164"/>
      <c r="O45" s="160" t="str">
        <f>AG19</f>
        <v>B4 FC Grimma</v>
      </c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39" t="s">
        <v>22</v>
      </c>
      <c r="AF45" s="161" t="str">
        <f>AG16</f>
        <v>B1 FSV Großpösna 1</v>
      </c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2"/>
      <c r="AW45" s="140">
        <v>4</v>
      </c>
      <c r="AX45" s="141"/>
      <c r="AY45" s="39" t="s">
        <v>21</v>
      </c>
      <c r="AZ45" s="141">
        <v>0</v>
      </c>
      <c r="BA45" s="183"/>
      <c r="BB45" s="140">
        <v>3</v>
      </c>
      <c r="BC45" s="184"/>
      <c r="BD45" s="21"/>
      <c r="BE45" s="70"/>
      <c r="BF45" s="54">
        <f aca="true" t="shared" si="4" ref="BF45:BF55">IF(ISBLANK(AW45),"0",IF(AW45&gt;AZ45,3,IF(AW45=AZ45,1,0)))</f>
        <v>3</v>
      </c>
      <c r="BG45" s="54" t="s">
        <v>21</v>
      </c>
      <c r="BH45" s="54">
        <f aca="true" t="shared" si="5" ref="BH45:BH55">IF(ISBLANK(AZ45),"0",IF(AZ45&gt;AW45,3,IF(AZ45=AW45,1,0)))</f>
        <v>0</v>
      </c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52"/>
      <c r="BW45" s="52"/>
      <c r="BX45" s="52"/>
      <c r="BY45" s="52"/>
      <c r="BZ45" s="52"/>
      <c r="CA45" s="52"/>
      <c r="CB45" s="52"/>
      <c r="CC45" s="53"/>
      <c r="CD45" s="53"/>
      <c r="CE45" s="53"/>
      <c r="CF45" s="53"/>
      <c r="CG45" s="53"/>
      <c r="CH45" s="53"/>
    </row>
    <row r="46" spans="1:86" s="24" customFormat="1" ht="18" customHeight="1">
      <c r="A46" s="4"/>
      <c r="B46" s="179">
        <v>21</v>
      </c>
      <c r="C46" s="180"/>
      <c r="D46" s="180">
        <v>1</v>
      </c>
      <c r="E46" s="180"/>
      <c r="F46" s="180"/>
      <c r="G46" s="180" t="s">
        <v>18</v>
      </c>
      <c r="H46" s="180"/>
      <c r="I46" s="180"/>
      <c r="J46" s="163">
        <f t="shared" si="3"/>
        <v>0.7222222222222218</v>
      </c>
      <c r="K46" s="163"/>
      <c r="L46" s="163"/>
      <c r="M46" s="163"/>
      <c r="N46" s="164"/>
      <c r="O46" s="185" t="str">
        <f>D21</f>
        <v>A6 ESV Lok Erfurt</v>
      </c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8" t="s">
        <v>22</v>
      </c>
      <c r="AF46" s="186" t="str">
        <f>D17</f>
        <v>A2 SV Lipsia 93 Eutritzsch II</v>
      </c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7"/>
      <c r="AW46" s="188">
        <v>1</v>
      </c>
      <c r="AX46" s="189"/>
      <c r="AY46" s="8" t="s">
        <v>21</v>
      </c>
      <c r="AZ46" s="189">
        <v>1</v>
      </c>
      <c r="BA46" s="190"/>
      <c r="BB46" s="188">
        <v>7</v>
      </c>
      <c r="BC46" s="191"/>
      <c r="BD46" s="21"/>
      <c r="BE46" s="70"/>
      <c r="BF46" s="54">
        <f t="shared" si="4"/>
        <v>1</v>
      </c>
      <c r="BG46" s="54" t="s">
        <v>21</v>
      </c>
      <c r="BH46" s="54">
        <f t="shared" si="5"/>
        <v>1</v>
      </c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52"/>
      <c r="BW46" s="52"/>
      <c r="BX46" s="52"/>
      <c r="BY46" s="52"/>
      <c r="BZ46" s="52"/>
      <c r="CA46" s="52"/>
      <c r="CB46" s="52"/>
      <c r="CC46" s="53"/>
      <c r="CD46" s="53"/>
      <c r="CE46" s="53"/>
      <c r="CF46" s="53"/>
      <c r="CG46" s="53"/>
      <c r="CH46" s="53"/>
    </row>
    <row r="47" spans="1:86" s="24" customFormat="1" ht="18" customHeight="1">
      <c r="A47" s="4"/>
      <c r="B47" s="158">
        <v>22</v>
      </c>
      <c r="C47" s="159"/>
      <c r="D47" s="159">
        <v>1</v>
      </c>
      <c r="E47" s="159"/>
      <c r="F47" s="159"/>
      <c r="G47" s="159" t="s">
        <v>24</v>
      </c>
      <c r="H47" s="159"/>
      <c r="I47" s="159"/>
      <c r="J47" s="163">
        <f t="shared" si="3"/>
        <v>0.7291666666666662</v>
      </c>
      <c r="K47" s="163"/>
      <c r="L47" s="163"/>
      <c r="M47" s="163"/>
      <c r="N47" s="164"/>
      <c r="O47" s="160" t="str">
        <f>AG21</f>
        <v>B6 FC Eilenburg II</v>
      </c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39" t="s">
        <v>22</v>
      </c>
      <c r="AF47" s="161" t="str">
        <f>AG17</f>
        <v>B2 SV Panitzsch/Borsdorf</v>
      </c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2"/>
      <c r="AW47" s="140">
        <v>2</v>
      </c>
      <c r="AX47" s="141"/>
      <c r="AY47" s="39" t="s">
        <v>21</v>
      </c>
      <c r="AZ47" s="141">
        <v>2</v>
      </c>
      <c r="BA47" s="183"/>
      <c r="BB47" s="140">
        <v>1</v>
      </c>
      <c r="BC47" s="184"/>
      <c r="BD47" s="21"/>
      <c r="BE47" s="70"/>
      <c r="BF47" s="54">
        <f t="shared" si="4"/>
        <v>1</v>
      </c>
      <c r="BG47" s="54" t="s">
        <v>21</v>
      </c>
      <c r="BH47" s="54">
        <f t="shared" si="5"/>
        <v>1</v>
      </c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52"/>
      <c r="BW47" s="52"/>
      <c r="BX47" s="52"/>
      <c r="BY47" s="52"/>
      <c r="BZ47" s="52"/>
      <c r="CA47" s="52"/>
      <c r="CB47" s="52"/>
      <c r="CC47" s="53"/>
      <c r="CD47" s="53"/>
      <c r="CE47" s="53"/>
      <c r="CF47" s="53"/>
      <c r="CG47" s="53"/>
      <c r="CH47" s="53"/>
    </row>
    <row r="48" spans="1:86" s="24" customFormat="1" ht="18" customHeight="1">
      <c r="A48" s="4"/>
      <c r="B48" s="179">
        <v>23</v>
      </c>
      <c r="C48" s="180"/>
      <c r="D48" s="180">
        <v>1</v>
      </c>
      <c r="E48" s="180"/>
      <c r="F48" s="180"/>
      <c r="G48" s="180" t="s">
        <v>18</v>
      </c>
      <c r="H48" s="180"/>
      <c r="I48" s="180"/>
      <c r="J48" s="163">
        <f t="shared" si="3"/>
        <v>0.7361111111111106</v>
      </c>
      <c r="K48" s="163"/>
      <c r="L48" s="163"/>
      <c r="M48" s="163"/>
      <c r="N48" s="164"/>
      <c r="O48" s="185" t="str">
        <f>D18</f>
        <v>A3 SV Fortuna Magdeburg</v>
      </c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8" t="s">
        <v>22</v>
      </c>
      <c r="AF48" s="186" t="str">
        <f>D20</f>
        <v>A5 SV Leipzig Ost 1858 e.V</v>
      </c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7"/>
      <c r="AW48" s="188">
        <v>8</v>
      </c>
      <c r="AX48" s="189"/>
      <c r="AY48" s="8" t="s">
        <v>21</v>
      </c>
      <c r="AZ48" s="189">
        <v>0</v>
      </c>
      <c r="BA48" s="190"/>
      <c r="BB48" s="188">
        <v>8</v>
      </c>
      <c r="BC48" s="191"/>
      <c r="BD48" s="21"/>
      <c r="BE48" s="70"/>
      <c r="BF48" s="54">
        <f t="shared" si="4"/>
        <v>3</v>
      </c>
      <c r="BG48" s="54" t="s">
        <v>21</v>
      </c>
      <c r="BH48" s="54">
        <f t="shared" si="5"/>
        <v>0</v>
      </c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52"/>
      <c r="BW48" s="52"/>
      <c r="BX48" s="52"/>
      <c r="BY48" s="52"/>
      <c r="BZ48" s="52"/>
      <c r="CA48" s="52"/>
      <c r="CB48" s="52"/>
      <c r="CC48" s="53"/>
      <c r="CD48" s="53"/>
      <c r="CE48" s="53"/>
      <c r="CF48" s="53"/>
      <c r="CG48" s="53"/>
      <c r="CH48" s="53"/>
    </row>
    <row r="49" spans="1:86" s="24" customFormat="1" ht="18" customHeight="1" thickBot="1">
      <c r="A49" s="4"/>
      <c r="B49" s="181">
        <v>24</v>
      </c>
      <c r="C49" s="182"/>
      <c r="D49" s="182">
        <v>1</v>
      </c>
      <c r="E49" s="182"/>
      <c r="F49" s="182"/>
      <c r="G49" s="182" t="s">
        <v>24</v>
      </c>
      <c r="H49" s="182"/>
      <c r="I49" s="182"/>
      <c r="J49" s="198">
        <f t="shared" si="3"/>
        <v>0.743055555555555</v>
      </c>
      <c r="K49" s="198"/>
      <c r="L49" s="198"/>
      <c r="M49" s="198"/>
      <c r="N49" s="199"/>
      <c r="O49" s="200" t="str">
        <f>AG18</f>
        <v>B3 Eintracht Leipzig Süd</v>
      </c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9" t="s">
        <v>22</v>
      </c>
      <c r="AF49" s="192" t="str">
        <f>AG20</f>
        <v>B5 Fußballakademie Riesa</v>
      </c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3"/>
      <c r="AW49" s="194">
        <v>0</v>
      </c>
      <c r="AX49" s="195"/>
      <c r="AY49" s="9" t="s">
        <v>21</v>
      </c>
      <c r="AZ49" s="195">
        <v>4</v>
      </c>
      <c r="BA49" s="196"/>
      <c r="BB49" s="194">
        <v>2</v>
      </c>
      <c r="BC49" s="197"/>
      <c r="BD49" s="21"/>
      <c r="BE49" s="70"/>
      <c r="BF49" s="54">
        <f t="shared" si="4"/>
        <v>0</v>
      </c>
      <c r="BG49" s="54" t="s">
        <v>21</v>
      </c>
      <c r="BH49" s="54">
        <f t="shared" si="5"/>
        <v>3</v>
      </c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52"/>
      <c r="BW49" s="52"/>
      <c r="BX49" s="52"/>
      <c r="BY49" s="52"/>
      <c r="BZ49" s="52"/>
      <c r="CA49" s="52"/>
      <c r="CB49" s="52"/>
      <c r="CC49" s="53"/>
      <c r="CD49" s="53"/>
      <c r="CE49" s="53"/>
      <c r="CF49" s="53"/>
      <c r="CG49" s="53"/>
      <c r="CH49" s="53"/>
    </row>
    <row r="50" spans="1:86" s="24" customFormat="1" ht="18" customHeight="1">
      <c r="A50" s="4"/>
      <c r="B50" s="175">
        <v>25</v>
      </c>
      <c r="C50" s="176"/>
      <c r="D50" s="176">
        <v>1</v>
      </c>
      <c r="E50" s="176"/>
      <c r="F50" s="176"/>
      <c r="G50" s="176" t="s">
        <v>18</v>
      </c>
      <c r="H50" s="176"/>
      <c r="I50" s="176"/>
      <c r="J50" s="177">
        <f t="shared" si="3"/>
        <v>0.7499999999999994</v>
      </c>
      <c r="K50" s="177"/>
      <c r="L50" s="177"/>
      <c r="M50" s="177"/>
      <c r="N50" s="178"/>
      <c r="O50" s="172" t="str">
        <f>D21</f>
        <v>A6 ESV Lok Erfurt</v>
      </c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6" t="s">
        <v>22</v>
      </c>
      <c r="AF50" s="173" t="str">
        <f>D16</f>
        <v>A1 SV Tresenwald e.V. Machern</v>
      </c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4"/>
      <c r="AW50" s="136">
        <v>4</v>
      </c>
      <c r="AX50" s="138"/>
      <c r="AY50" s="16" t="s">
        <v>21</v>
      </c>
      <c r="AZ50" s="138">
        <v>1</v>
      </c>
      <c r="BA50" s="139"/>
      <c r="BB50" s="136">
        <v>11</v>
      </c>
      <c r="BC50" s="137"/>
      <c r="BD50" s="21"/>
      <c r="BE50" s="70"/>
      <c r="BF50" s="54">
        <f t="shared" si="4"/>
        <v>3</v>
      </c>
      <c r="BG50" s="54" t="s">
        <v>21</v>
      </c>
      <c r="BH50" s="54">
        <f t="shared" si="5"/>
        <v>0</v>
      </c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52"/>
      <c r="BW50" s="52"/>
      <c r="BX50" s="52"/>
      <c r="BY50" s="52"/>
      <c r="BZ50" s="52"/>
      <c r="CA50" s="52"/>
      <c r="CB50" s="52"/>
      <c r="CC50" s="53"/>
      <c r="CD50" s="53"/>
      <c r="CE50" s="53"/>
      <c r="CF50" s="53"/>
      <c r="CG50" s="53"/>
      <c r="CH50" s="53"/>
    </row>
    <row r="51" spans="1:86" s="24" customFormat="1" ht="18" customHeight="1">
      <c r="A51" s="4"/>
      <c r="B51" s="158">
        <v>26</v>
      </c>
      <c r="C51" s="159"/>
      <c r="D51" s="159">
        <v>1</v>
      </c>
      <c r="E51" s="159"/>
      <c r="F51" s="159"/>
      <c r="G51" s="159" t="s">
        <v>24</v>
      </c>
      <c r="H51" s="159"/>
      <c r="I51" s="159"/>
      <c r="J51" s="163">
        <f t="shared" si="3"/>
        <v>0.7569444444444439</v>
      </c>
      <c r="K51" s="163"/>
      <c r="L51" s="163"/>
      <c r="M51" s="163"/>
      <c r="N51" s="164"/>
      <c r="O51" s="160" t="str">
        <f>AG21</f>
        <v>B6 FC Eilenburg II</v>
      </c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39" t="s">
        <v>22</v>
      </c>
      <c r="AF51" s="161" t="str">
        <f>AG16</f>
        <v>B1 FSV Großpösna 1</v>
      </c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2"/>
      <c r="AW51" s="140">
        <v>1</v>
      </c>
      <c r="AX51" s="141"/>
      <c r="AY51" s="39" t="s">
        <v>21</v>
      </c>
      <c r="AZ51" s="141">
        <v>3</v>
      </c>
      <c r="BA51" s="183"/>
      <c r="BB51" s="140">
        <v>5</v>
      </c>
      <c r="BC51" s="184"/>
      <c r="BD51" s="21"/>
      <c r="BE51" s="70"/>
      <c r="BF51" s="54">
        <f t="shared" si="4"/>
        <v>0</v>
      </c>
      <c r="BG51" s="54" t="s">
        <v>21</v>
      </c>
      <c r="BH51" s="54">
        <f t="shared" si="5"/>
        <v>3</v>
      </c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52"/>
      <c r="BW51" s="52"/>
      <c r="BX51" s="52"/>
      <c r="BY51" s="52"/>
      <c r="BZ51" s="52"/>
      <c r="CA51" s="52"/>
      <c r="CB51" s="52"/>
      <c r="CC51" s="53"/>
      <c r="CD51" s="53"/>
      <c r="CE51" s="53"/>
      <c r="CF51" s="53"/>
      <c r="CG51" s="53"/>
      <c r="CH51" s="53"/>
    </row>
    <row r="52" spans="1:86" s="24" customFormat="1" ht="18" customHeight="1">
      <c r="A52" s="4"/>
      <c r="B52" s="179">
        <v>27</v>
      </c>
      <c r="C52" s="180"/>
      <c r="D52" s="180">
        <v>1</v>
      </c>
      <c r="E52" s="180"/>
      <c r="F52" s="180"/>
      <c r="G52" s="180" t="s">
        <v>18</v>
      </c>
      <c r="H52" s="180"/>
      <c r="I52" s="180"/>
      <c r="J52" s="163">
        <f t="shared" si="3"/>
        <v>0.7638888888888883</v>
      </c>
      <c r="K52" s="163"/>
      <c r="L52" s="163"/>
      <c r="M52" s="163"/>
      <c r="N52" s="164"/>
      <c r="O52" s="185" t="str">
        <f>D17</f>
        <v>A2 SV Lipsia 93 Eutritzsch II</v>
      </c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8" t="s">
        <v>22</v>
      </c>
      <c r="AF52" s="186" t="str">
        <f>D18</f>
        <v>A3 SV Fortuna Magdeburg</v>
      </c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7"/>
      <c r="AW52" s="188">
        <v>1</v>
      </c>
      <c r="AX52" s="189"/>
      <c r="AY52" s="8" t="s">
        <v>21</v>
      </c>
      <c r="AZ52" s="189">
        <v>9</v>
      </c>
      <c r="BA52" s="190"/>
      <c r="BB52" s="188">
        <v>12</v>
      </c>
      <c r="BC52" s="191"/>
      <c r="BD52" s="21"/>
      <c r="BE52" s="70"/>
      <c r="BF52" s="54">
        <f t="shared" si="4"/>
        <v>0</v>
      </c>
      <c r="BG52" s="54" t="s">
        <v>21</v>
      </c>
      <c r="BH52" s="54">
        <f t="shared" si="5"/>
        <v>3</v>
      </c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52"/>
      <c r="BW52" s="52"/>
      <c r="BX52" s="52"/>
      <c r="BY52" s="52"/>
      <c r="BZ52" s="52"/>
      <c r="CA52" s="52"/>
      <c r="CB52" s="52"/>
      <c r="CC52" s="53"/>
      <c r="CD52" s="53"/>
      <c r="CE52" s="53"/>
      <c r="CF52" s="53"/>
      <c r="CG52" s="53"/>
      <c r="CH52" s="53"/>
    </row>
    <row r="53" spans="1:86" s="24" customFormat="1" ht="18" customHeight="1">
      <c r="A53" s="4"/>
      <c r="B53" s="158">
        <v>28</v>
      </c>
      <c r="C53" s="159"/>
      <c r="D53" s="159">
        <v>1</v>
      </c>
      <c r="E53" s="159"/>
      <c r="F53" s="159"/>
      <c r="G53" s="159" t="s">
        <v>24</v>
      </c>
      <c r="H53" s="159"/>
      <c r="I53" s="159"/>
      <c r="J53" s="163">
        <f t="shared" si="3"/>
        <v>0.7708333333333327</v>
      </c>
      <c r="K53" s="163"/>
      <c r="L53" s="163"/>
      <c r="M53" s="163"/>
      <c r="N53" s="164"/>
      <c r="O53" s="160" t="str">
        <f>AG17</f>
        <v>B2 SV Panitzsch/Borsdorf</v>
      </c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39" t="s">
        <v>22</v>
      </c>
      <c r="AF53" s="161" t="str">
        <f>AG18</f>
        <v>B3 Eintracht Leipzig Süd</v>
      </c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2"/>
      <c r="AW53" s="140">
        <v>0</v>
      </c>
      <c r="AX53" s="141"/>
      <c r="AY53" s="39" t="s">
        <v>21</v>
      </c>
      <c r="AZ53" s="141">
        <v>3</v>
      </c>
      <c r="BA53" s="183"/>
      <c r="BB53" s="140">
        <v>6</v>
      </c>
      <c r="BC53" s="184"/>
      <c r="BD53" s="21"/>
      <c r="BE53" s="70"/>
      <c r="BF53" s="54">
        <f t="shared" si="4"/>
        <v>0</v>
      </c>
      <c r="BG53" s="54" t="s">
        <v>21</v>
      </c>
      <c r="BH53" s="54">
        <f t="shared" si="5"/>
        <v>3</v>
      </c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52"/>
      <c r="BW53" s="52"/>
      <c r="BX53" s="52"/>
      <c r="BY53" s="52"/>
      <c r="BZ53" s="52"/>
      <c r="CA53" s="52"/>
      <c r="CB53" s="52"/>
      <c r="CC53" s="53"/>
      <c r="CD53" s="53"/>
      <c r="CE53" s="53"/>
      <c r="CF53" s="53"/>
      <c r="CG53" s="53"/>
      <c r="CH53" s="53"/>
    </row>
    <row r="54" spans="1:86" s="24" customFormat="1" ht="18" customHeight="1">
      <c r="A54" s="4"/>
      <c r="B54" s="179">
        <v>29</v>
      </c>
      <c r="C54" s="180"/>
      <c r="D54" s="180">
        <v>1</v>
      </c>
      <c r="E54" s="180"/>
      <c r="F54" s="180"/>
      <c r="G54" s="180" t="s">
        <v>18</v>
      </c>
      <c r="H54" s="180"/>
      <c r="I54" s="180"/>
      <c r="J54" s="163">
        <f t="shared" si="3"/>
        <v>0.7777777777777771</v>
      </c>
      <c r="K54" s="163"/>
      <c r="L54" s="163"/>
      <c r="M54" s="163"/>
      <c r="N54" s="164"/>
      <c r="O54" s="185" t="str">
        <f>D20</f>
        <v>A5 SV Leipzig Ost 1858 e.V</v>
      </c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8" t="s">
        <v>22</v>
      </c>
      <c r="AF54" s="186" t="str">
        <f>D19</f>
        <v>A4 Fuchshainer SV/FSV Großp. II</v>
      </c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7"/>
      <c r="AW54" s="188">
        <v>2</v>
      </c>
      <c r="AX54" s="189"/>
      <c r="AY54" s="8" t="s">
        <v>21</v>
      </c>
      <c r="AZ54" s="189">
        <v>1</v>
      </c>
      <c r="BA54" s="190"/>
      <c r="BB54" s="188">
        <v>8</v>
      </c>
      <c r="BC54" s="191"/>
      <c r="BD54" s="21"/>
      <c r="BE54" s="70"/>
      <c r="BF54" s="54">
        <f t="shared" si="4"/>
        <v>3</v>
      </c>
      <c r="BG54" s="54" t="s">
        <v>21</v>
      </c>
      <c r="BH54" s="54">
        <f t="shared" si="5"/>
        <v>0</v>
      </c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52"/>
      <c r="BW54" s="52"/>
      <c r="BX54" s="52"/>
      <c r="BY54" s="52"/>
      <c r="BZ54" s="52"/>
      <c r="CA54" s="52"/>
      <c r="CB54" s="52"/>
      <c r="CC54" s="53"/>
      <c r="CD54" s="53"/>
      <c r="CE54" s="53"/>
      <c r="CF54" s="53"/>
      <c r="CG54" s="53"/>
      <c r="CH54" s="53"/>
    </row>
    <row r="55" spans="1:86" s="23" customFormat="1" ht="18" customHeight="1" thickBot="1">
      <c r="A55"/>
      <c r="B55" s="181">
        <v>30</v>
      </c>
      <c r="C55" s="182"/>
      <c r="D55" s="182">
        <v>1</v>
      </c>
      <c r="E55" s="182"/>
      <c r="F55" s="182"/>
      <c r="G55" s="182" t="s">
        <v>24</v>
      </c>
      <c r="H55" s="182"/>
      <c r="I55" s="182"/>
      <c r="J55" s="198">
        <f t="shared" si="3"/>
        <v>0.7847222222222215</v>
      </c>
      <c r="K55" s="198"/>
      <c r="L55" s="198"/>
      <c r="M55" s="198"/>
      <c r="N55" s="199"/>
      <c r="O55" s="200" t="str">
        <f>AG20</f>
        <v>B5 Fußballakademie Riesa</v>
      </c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9" t="s">
        <v>22</v>
      </c>
      <c r="AF55" s="192" t="str">
        <f>AG19</f>
        <v>B4 FC Grimma</v>
      </c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3"/>
      <c r="AW55" s="194">
        <v>3</v>
      </c>
      <c r="AX55" s="195"/>
      <c r="AY55" s="9" t="s">
        <v>21</v>
      </c>
      <c r="AZ55" s="195">
        <v>1</v>
      </c>
      <c r="BA55" s="196"/>
      <c r="BB55" s="194">
        <v>2</v>
      </c>
      <c r="BC55" s="197"/>
      <c r="BD55" s="22"/>
      <c r="BE55" s="69"/>
      <c r="BF55" s="54">
        <f t="shared" si="4"/>
        <v>3</v>
      </c>
      <c r="BG55" s="54" t="s">
        <v>21</v>
      </c>
      <c r="BH55" s="54">
        <f t="shared" si="5"/>
        <v>0</v>
      </c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1"/>
      <c r="BW55" s="41"/>
      <c r="BX55" s="41"/>
      <c r="BY55" s="41"/>
      <c r="BZ55" s="41"/>
      <c r="CA55" s="41"/>
      <c r="CB55" s="41"/>
      <c r="CC55" s="42"/>
      <c r="CD55" s="42"/>
      <c r="CE55" s="42"/>
      <c r="CF55" s="42"/>
      <c r="CG55" s="42"/>
      <c r="CH55" s="42"/>
    </row>
    <row r="56" spans="1:86" s="23" customFormat="1" ht="18" customHeight="1">
      <c r="A56"/>
      <c r="B56" s="77"/>
      <c r="C56" s="77"/>
      <c r="D56" s="77"/>
      <c r="E56" s="77"/>
      <c r="F56" s="77"/>
      <c r="G56" s="77"/>
      <c r="H56" s="77"/>
      <c r="I56" s="77"/>
      <c r="J56" s="78"/>
      <c r="K56" s="78"/>
      <c r="L56" s="78"/>
      <c r="M56" s="78"/>
      <c r="N56" s="78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6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6"/>
      <c r="AX56" s="76"/>
      <c r="AY56" s="76"/>
      <c r="AZ56" s="76"/>
      <c r="BA56" s="76"/>
      <c r="BB56" s="76"/>
      <c r="BC56" s="76"/>
      <c r="BD56" s="22"/>
      <c r="BE56" s="69"/>
      <c r="BF56" s="54"/>
      <c r="BG56" s="54"/>
      <c r="BH56" s="54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1"/>
      <c r="BW56" s="41"/>
      <c r="BX56" s="41"/>
      <c r="BY56" s="41"/>
      <c r="BZ56" s="41"/>
      <c r="CA56" s="41"/>
      <c r="CB56" s="41"/>
      <c r="CC56" s="42"/>
      <c r="CD56" s="42"/>
      <c r="CE56" s="42"/>
      <c r="CF56" s="42"/>
      <c r="CG56" s="42"/>
      <c r="CH56" s="42"/>
    </row>
    <row r="57" spans="1:86" s="23" customFormat="1" ht="33">
      <c r="A57"/>
      <c r="B57" s="216" t="str">
        <f>$A$2</f>
        <v>SV Tresenwald e.V. Machern</v>
      </c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216"/>
      <c r="BA57" s="216"/>
      <c r="BB57" s="216"/>
      <c r="BC57" s="216"/>
      <c r="BD57" s="22"/>
      <c r="BE57" s="69"/>
      <c r="BF57" s="54"/>
      <c r="BG57" s="54"/>
      <c r="BH57" s="54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1"/>
      <c r="BW57" s="41"/>
      <c r="BX57" s="41"/>
      <c r="BY57" s="41"/>
      <c r="BZ57" s="41"/>
      <c r="CA57" s="41"/>
      <c r="CB57" s="41"/>
      <c r="CC57" s="42"/>
      <c r="CD57" s="42"/>
      <c r="CE57" s="42"/>
      <c r="CF57" s="42"/>
      <c r="CG57" s="42"/>
      <c r="CH57" s="42"/>
    </row>
    <row r="58" spans="1:86" s="23" customFormat="1" ht="27">
      <c r="A58"/>
      <c r="B58" s="215" t="str">
        <f>$A$3</f>
        <v>12. Tresenwald-Cup2013</v>
      </c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2"/>
      <c r="BE58" s="69"/>
      <c r="BF58" s="54"/>
      <c r="BG58" s="54"/>
      <c r="BH58" s="54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1"/>
      <c r="BW58" s="41"/>
      <c r="BX58" s="41"/>
      <c r="BY58" s="41"/>
      <c r="BZ58" s="41"/>
      <c r="CA58" s="41"/>
      <c r="CB58" s="41"/>
      <c r="CC58" s="42"/>
      <c r="CD58" s="42"/>
      <c r="CE58" s="42"/>
      <c r="CF58" s="42"/>
      <c r="CG58" s="42"/>
      <c r="CH58" s="42"/>
    </row>
    <row r="59" spans="1:86" s="23" customFormat="1" ht="18" customHeight="1">
      <c r="A59"/>
      <c r="B59" s="77"/>
      <c r="C59" s="77"/>
      <c r="D59" s="77"/>
      <c r="E59" s="77"/>
      <c r="F59" s="77"/>
      <c r="G59" s="77"/>
      <c r="H59" s="77"/>
      <c r="I59" s="77"/>
      <c r="J59" s="78"/>
      <c r="K59" s="78"/>
      <c r="L59" s="78"/>
      <c r="M59" s="78"/>
      <c r="N59" s="78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6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6"/>
      <c r="AX59" s="76"/>
      <c r="AY59" s="76"/>
      <c r="AZ59" s="76"/>
      <c r="BA59" s="76"/>
      <c r="BB59" s="76"/>
      <c r="BC59" s="76"/>
      <c r="BD59" s="22"/>
      <c r="BE59" s="69"/>
      <c r="BF59" s="54"/>
      <c r="BG59" s="54"/>
      <c r="BH59" s="54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1"/>
      <c r="BW59" s="41"/>
      <c r="BX59" s="41"/>
      <c r="BY59" s="41"/>
      <c r="BZ59" s="41"/>
      <c r="CA59" s="41"/>
      <c r="CB59" s="41"/>
      <c r="CC59" s="42"/>
      <c r="CD59" s="42"/>
      <c r="CE59" s="42"/>
      <c r="CF59" s="42"/>
      <c r="CG59" s="42"/>
      <c r="CH59" s="42"/>
    </row>
    <row r="60" spans="1:86" s="23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25"/>
      <c r="BE60" s="69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1"/>
      <c r="BW60" s="41"/>
      <c r="BX60" s="41"/>
      <c r="BY60" s="41"/>
      <c r="BZ60" s="41"/>
      <c r="CA60" s="41"/>
      <c r="CB60" s="41"/>
      <c r="CC60" s="42"/>
      <c r="CD60" s="42"/>
      <c r="CE60" s="42"/>
      <c r="CF60" s="42"/>
      <c r="CG60" s="42"/>
      <c r="CH60" s="42"/>
    </row>
    <row r="61" spans="1:86" s="23" customFormat="1" ht="12.75">
      <c r="A61"/>
      <c r="B61" s="1" t="s">
        <v>29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E61" s="69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1"/>
      <c r="BW61" s="41"/>
      <c r="BX61" s="41"/>
      <c r="BY61" s="41"/>
      <c r="BZ61" s="41"/>
      <c r="CA61" s="41"/>
      <c r="CB61" s="41"/>
      <c r="CC61" s="42"/>
      <c r="CD61" s="42"/>
      <c r="CE61" s="42"/>
      <c r="CF61" s="42"/>
      <c r="CG61" s="42"/>
      <c r="CH61" s="42"/>
    </row>
    <row r="62" spans="1:86" s="23" customFormat="1" ht="6" customHeight="1" thickBo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E62" s="69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1"/>
      <c r="BW62" s="41"/>
      <c r="BX62" s="41"/>
      <c r="BY62" s="41"/>
      <c r="BZ62" s="41"/>
      <c r="CA62" s="41"/>
      <c r="CB62" s="41"/>
      <c r="CC62" s="42"/>
      <c r="CD62" s="42"/>
      <c r="CE62" s="42"/>
      <c r="CF62" s="42"/>
      <c r="CG62" s="42"/>
      <c r="CH62" s="42"/>
    </row>
    <row r="63" spans="2:86" s="10" customFormat="1" ht="13.5" customHeight="1" thickBot="1">
      <c r="B63" s="134" t="s">
        <v>14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2"/>
      <c r="P63" s="134" t="s">
        <v>26</v>
      </c>
      <c r="Q63" s="90"/>
      <c r="R63" s="92"/>
      <c r="S63" s="134" t="s">
        <v>27</v>
      </c>
      <c r="T63" s="90"/>
      <c r="U63" s="90"/>
      <c r="V63" s="90"/>
      <c r="W63" s="92"/>
      <c r="X63" s="134" t="s">
        <v>28</v>
      </c>
      <c r="Y63" s="90"/>
      <c r="Z63" s="92"/>
      <c r="AA63" s="11"/>
      <c r="AB63" s="11"/>
      <c r="AC63" s="11"/>
      <c r="AD63" s="11"/>
      <c r="AE63" s="134">
        <v>0</v>
      </c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2"/>
      <c r="AS63" s="134" t="s">
        <v>26</v>
      </c>
      <c r="AT63" s="90"/>
      <c r="AU63" s="92"/>
      <c r="AV63" s="134" t="s">
        <v>27</v>
      </c>
      <c r="AW63" s="90"/>
      <c r="AX63" s="90"/>
      <c r="AY63" s="90"/>
      <c r="AZ63" s="92"/>
      <c r="BA63" s="134" t="s">
        <v>28</v>
      </c>
      <c r="BB63" s="90"/>
      <c r="BC63" s="92"/>
      <c r="BE63" s="73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2"/>
      <c r="BW63" s="62"/>
      <c r="BX63" s="62"/>
      <c r="BY63" s="62"/>
      <c r="BZ63" s="62"/>
      <c r="CA63" s="62"/>
      <c r="CB63" s="62"/>
      <c r="CC63" s="63"/>
      <c r="CD63" s="63"/>
      <c r="CE63" s="63"/>
      <c r="CF63" s="63"/>
      <c r="CG63" s="63"/>
      <c r="CH63" s="63"/>
    </row>
    <row r="64" spans="1:86" s="23" customFormat="1" ht="12.75">
      <c r="A64"/>
      <c r="B64" s="201" t="s">
        <v>9</v>
      </c>
      <c r="C64" s="131"/>
      <c r="D64" s="202" t="str">
        <f aca="true" t="shared" si="6" ref="D64:D69">BM32</f>
        <v>A3 SV Fortuna Magdeburg</v>
      </c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4"/>
      <c r="P64" s="128">
        <f aca="true" t="shared" si="7" ref="P64:P69">BN32</f>
        <v>15</v>
      </c>
      <c r="Q64" s="129"/>
      <c r="R64" s="130"/>
      <c r="S64" s="131">
        <f aca="true" t="shared" si="8" ref="S64:S69">BO32</f>
        <v>29</v>
      </c>
      <c r="T64" s="131"/>
      <c r="U64" s="12" t="s">
        <v>21</v>
      </c>
      <c r="V64" s="131">
        <f aca="true" t="shared" si="9" ref="V64:V69">BQ32</f>
        <v>1</v>
      </c>
      <c r="W64" s="131"/>
      <c r="X64" s="205">
        <f aca="true" t="shared" si="10" ref="X64:X69">BR32</f>
        <v>28</v>
      </c>
      <c r="Y64" s="206"/>
      <c r="Z64" s="207"/>
      <c r="AA64" s="4"/>
      <c r="AB64" s="4"/>
      <c r="AC64" s="4"/>
      <c r="AD64" s="4"/>
      <c r="AE64" s="201" t="s">
        <v>9</v>
      </c>
      <c r="AF64" s="131"/>
      <c r="AG64" s="202" t="str">
        <f aca="true" t="shared" si="11" ref="AG64:AG69">BM39</f>
        <v>B5 Fußballakademie Riesa</v>
      </c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4"/>
      <c r="AS64" s="128">
        <f aca="true" t="shared" si="12" ref="AS64:AS69">BN39</f>
        <v>15</v>
      </c>
      <c r="AT64" s="129"/>
      <c r="AU64" s="130"/>
      <c r="AV64" s="131">
        <f aca="true" t="shared" si="13" ref="AV64:AV69">BO39</f>
        <v>26</v>
      </c>
      <c r="AW64" s="131"/>
      <c r="AX64" s="12" t="s">
        <v>21</v>
      </c>
      <c r="AY64" s="131">
        <f aca="true" t="shared" si="14" ref="AY64:AY69">BQ39</f>
        <v>3</v>
      </c>
      <c r="AZ64" s="131"/>
      <c r="BA64" s="205">
        <f aca="true" t="shared" si="15" ref="BA64:BA69">BR39</f>
        <v>23</v>
      </c>
      <c r="BB64" s="206"/>
      <c r="BC64" s="207"/>
      <c r="BE64" s="69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1"/>
      <c r="BW64" s="41"/>
      <c r="BX64" s="41"/>
      <c r="BY64" s="41"/>
      <c r="BZ64" s="41"/>
      <c r="CA64" s="41"/>
      <c r="CB64" s="41"/>
      <c r="CC64" s="42"/>
      <c r="CD64" s="42"/>
      <c r="CE64" s="42"/>
      <c r="CF64" s="42"/>
      <c r="CG64" s="42"/>
      <c r="CH64" s="42"/>
    </row>
    <row r="65" spans="1:86" s="23" customFormat="1" ht="12.75">
      <c r="A65"/>
      <c r="B65" s="214" t="s">
        <v>10</v>
      </c>
      <c r="C65" s="123"/>
      <c r="D65" s="117" t="str">
        <f t="shared" si="6"/>
        <v>A6 ESV Lok Erfurt</v>
      </c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9"/>
      <c r="P65" s="120">
        <f t="shared" si="7"/>
        <v>10</v>
      </c>
      <c r="Q65" s="121"/>
      <c r="R65" s="122"/>
      <c r="S65" s="123">
        <f t="shared" si="8"/>
        <v>17</v>
      </c>
      <c r="T65" s="123"/>
      <c r="U65" s="13" t="s">
        <v>21</v>
      </c>
      <c r="V65" s="123">
        <f t="shared" si="9"/>
        <v>6</v>
      </c>
      <c r="W65" s="123"/>
      <c r="X65" s="124">
        <f t="shared" si="10"/>
        <v>11</v>
      </c>
      <c r="Y65" s="125"/>
      <c r="Z65" s="126"/>
      <c r="AA65" s="4"/>
      <c r="AB65" s="4"/>
      <c r="AC65" s="4"/>
      <c r="AD65" s="4"/>
      <c r="AE65" s="214" t="s">
        <v>10</v>
      </c>
      <c r="AF65" s="123"/>
      <c r="AG65" s="117" t="str">
        <f t="shared" si="11"/>
        <v>B4 FC Grimma</v>
      </c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9"/>
      <c r="AS65" s="120">
        <f t="shared" si="12"/>
        <v>12</v>
      </c>
      <c r="AT65" s="121"/>
      <c r="AU65" s="122"/>
      <c r="AV65" s="123">
        <f t="shared" si="13"/>
        <v>18</v>
      </c>
      <c r="AW65" s="123"/>
      <c r="AX65" s="13" t="s">
        <v>21</v>
      </c>
      <c r="AY65" s="123">
        <f t="shared" si="14"/>
        <v>5</v>
      </c>
      <c r="AZ65" s="123"/>
      <c r="BA65" s="124">
        <f t="shared" si="15"/>
        <v>13</v>
      </c>
      <c r="BB65" s="125"/>
      <c r="BC65" s="126"/>
      <c r="BE65" s="69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1"/>
      <c r="BW65" s="41"/>
      <c r="BX65" s="41"/>
      <c r="BY65" s="41"/>
      <c r="BZ65" s="41"/>
      <c r="CA65" s="41"/>
      <c r="CB65" s="41"/>
      <c r="CC65" s="42"/>
      <c r="CD65" s="42"/>
      <c r="CE65" s="42"/>
      <c r="CF65" s="42"/>
      <c r="CG65" s="42"/>
      <c r="CH65" s="42"/>
    </row>
    <row r="66" spans="1:86" s="23" customFormat="1" ht="12.75">
      <c r="A66"/>
      <c r="B66" s="214" t="s">
        <v>11</v>
      </c>
      <c r="C66" s="123"/>
      <c r="D66" s="117" t="str">
        <f t="shared" si="6"/>
        <v>A1 SV Tresenwald e.V. Machern</v>
      </c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9"/>
      <c r="P66" s="120">
        <f t="shared" si="7"/>
        <v>9</v>
      </c>
      <c r="Q66" s="121"/>
      <c r="R66" s="122"/>
      <c r="S66" s="123">
        <f t="shared" si="8"/>
        <v>12</v>
      </c>
      <c r="T66" s="123"/>
      <c r="U66" s="13" t="s">
        <v>21</v>
      </c>
      <c r="V66" s="123">
        <f t="shared" si="9"/>
        <v>11</v>
      </c>
      <c r="W66" s="123"/>
      <c r="X66" s="124">
        <f t="shared" si="10"/>
        <v>1</v>
      </c>
      <c r="Y66" s="125"/>
      <c r="Z66" s="126"/>
      <c r="AA66" s="4"/>
      <c r="AB66" s="4"/>
      <c r="AC66" s="4"/>
      <c r="AD66" s="4"/>
      <c r="AE66" s="214" t="s">
        <v>11</v>
      </c>
      <c r="AF66" s="123"/>
      <c r="AG66" s="117" t="str">
        <f t="shared" si="11"/>
        <v>B3 Eintracht Leipzig Süd</v>
      </c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9"/>
      <c r="AS66" s="120">
        <f t="shared" si="12"/>
        <v>9</v>
      </c>
      <c r="AT66" s="121"/>
      <c r="AU66" s="122"/>
      <c r="AV66" s="123">
        <f t="shared" si="13"/>
        <v>7</v>
      </c>
      <c r="AW66" s="123"/>
      <c r="AX66" s="13" t="s">
        <v>21</v>
      </c>
      <c r="AY66" s="123">
        <f t="shared" si="14"/>
        <v>8</v>
      </c>
      <c r="AZ66" s="123"/>
      <c r="BA66" s="124">
        <f t="shared" si="15"/>
        <v>-1</v>
      </c>
      <c r="BB66" s="125"/>
      <c r="BC66" s="126"/>
      <c r="BE66" s="69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1"/>
      <c r="BW66" s="41"/>
      <c r="BX66" s="41"/>
      <c r="BY66" s="41"/>
      <c r="BZ66" s="41"/>
      <c r="CA66" s="41"/>
      <c r="CB66" s="41"/>
      <c r="CC66" s="42"/>
      <c r="CD66" s="42"/>
      <c r="CE66" s="42"/>
      <c r="CF66" s="42"/>
      <c r="CG66" s="42"/>
      <c r="CH66" s="42"/>
    </row>
    <row r="67" spans="1:86" s="23" customFormat="1" ht="12.75">
      <c r="A67"/>
      <c r="B67" s="214" t="s">
        <v>12</v>
      </c>
      <c r="C67" s="123"/>
      <c r="D67" s="117" t="str">
        <f t="shared" si="6"/>
        <v>A5 SV Leipzig Ost 1858 e.V</v>
      </c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9"/>
      <c r="P67" s="120">
        <f t="shared" si="7"/>
        <v>6</v>
      </c>
      <c r="Q67" s="121"/>
      <c r="R67" s="122"/>
      <c r="S67" s="123">
        <f t="shared" si="8"/>
        <v>8</v>
      </c>
      <c r="T67" s="123"/>
      <c r="U67" s="13" t="s">
        <v>21</v>
      </c>
      <c r="V67" s="123">
        <f t="shared" si="9"/>
        <v>21</v>
      </c>
      <c r="W67" s="123"/>
      <c r="X67" s="124">
        <f t="shared" si="10"/>
        <v>-13</v>
      </c>
      <c r="Y67" s="125"/>
      <c r="Z67" s="126"/>
      <c r="AA67" s="4"/>
      <c r="AB67" s="4"/>
      <c r="AC67" s="4"/>
      <c r="AD67" s="4"/>
      <c r="AE67" s="214" t="s">
        <v>12</v>
      </c>
      <c r="AF67" s="123"/>
      <c r="AG67" s="117" t="str">
        <f t="shared" si="11"/>
        <v>B1 FSV Großpösna 1</v>
      </c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9"/>
      <c r="AS67" s="120">
        <f t="shared" si="12"/>
        <v>6</v>
      </c>
      <c r="AT67" s="121"/>
      <c r="AU67" s="122"/>
      <c r="AV67" s="123">
        <f t="shared" si="13"/>
        <v>6</v>
      </c>
      <c r="AW67" s="123"/>
      <c r="AX67" s="13" t="s">
        <v>21</v>
      </c>
      <c r="AY67" s="123">
        <f t="shared" si="14"/>
        <v>13</v>
      </c>
      <c r="AZ67" s="123"/>
      <c r="BA67" s="124">
        <f t="shared" si="15"/>
        <v>-7</v>
      </c>
      <c r="BB67" s="125"/>
      <c r="BC67" s="126"/>
      <c r="BE67" s="69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1"/>
      <c r="BW67" s="41"/>
      <c r="BX67" s="41"/>
      <c r="BY67" s="41"/>
      <c r="BZ67" s="41"/>
      <c r="CA67" s="41"/>
      <c r="CB67" s="41"/>
      <c r="CC67" s="42"/>
      <c r="CD67" s="42"/>
      <c r="CE67" s="42"/>
      <c r="CF67" s="42"/>
      <c r="CG67" s="42"/>
      <c r="CH67" s="42"/>
    </row>
    <row r="68" spans="1:86" s="23" customFormat="1" ht="12.75">
      <c r="A68"/>
      <c r="B68" s="214" t="s">
        <v>13</v>
      </c>
      <c r="C68" s="123"/>
      <c r="D68" s="117" t="str">
        <f t="shared" si="6"/>
        <v>A2 SV Lipsia 93 Eutritzsch II</v>
      </c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9"/>
      <c r="P68" s="120">
        <f t="shared" si="7"/>
        <v>4</v>
      </c>
      <c r="Q68" s="121"/>
      <c r="R68" s="122"/>
      <c r="S68" s="123">
        <f t="shared" si="8"/>
        <v>8</v>
      </c>
      <c r="T68" s="123"/>
      <c r="U68" s="13" t="s">
        <v>21</v>
      </c>
      <c r="V68" s="123">
        <f t="shared" si="9"/>
        <v>17</v>
      </c>
      <c r="W68" s="123"/>
      <c r="X68" s="124">
        <f t="shared" si="10"/>
        <v>-9</v>
      </c>
      <c r="Y68" s="125"/>
      <c r="Z68" s="126"/>
      <c r="AA68" s="4"/>
      <c r="AB68" s="4"/>
      <c r="AC68" s="4"/>
      <c r="AD68" s="4"/>
      <c r="AE68" s="214" t="s">
        <v>13</v>
      </c>
      <c r="AF68" s="123"/>
      <c r="AG68" s="117" t="str">
        <f t="shared" si="11"/>
        <v>B2 SV Panitzsch/Borsdorf</v>
      </c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9"/>
      <c r="AS68" s="120">
        <f t="shared" si="12"/>
        <v>1</v>
      </c>
      <c r="AT68" s="121"/>
      <c r="AU68" s="122"/>
      <c r="AV68" s="123">
        <f t="shared" si="13"/>
        <v>4</v>
      </c>
      <c r="AW68" s="123"/>
      <c r="AX68" s="13" t="s">
        <v>21</v>
      </c>
      <c r="AY68" s="123">
        <f t="shared" si="14"/>
        <v>18</v>
      </c>
      <c r="AZ68" s="123"/>
      <c r="BA68" s="124">
        <f t="shared" si="15"/>
        <v>-14</v>
      </c>
      <c r="BB68" s="125"/>
      <c r="BC68" s="126"/>
      <c r="BE68" s="69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1"/>
      <c r="BW68" s="41"/>
      <c r="BX68" s="41"/>
      <c r="BY68" s="41"/>
      <c r="BZ68" s="41"/>
      <c r="CA68" s="41"/>
      <c r="CB68" s="41"/>
      <c r="CC68" s="42"/>
      <c r="CD68" s="42"/>
      <c r="CE68" s="42"/>
      <c r="CF68" s="42"/>
      <c r="CG68" s="42"/>
      <c r="CH68" s="42"/>
    </row>
    <row r="69" spans="1:86" s="23" customFormat="1" ht="13.5" thickBot="1">
      <c r="A69"/>
      <c r="B69" s="218" t="s">
        <v>42</v>
      </c>
      <c r="C69" s="219"/>
      <c r="D69" s="208" t="str">
        <f t="shared" si="6"/>
        <v>A4 Fuchshainer SV/FSV Großp. II</v>
      </c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10"/>
      <c r="P69" s="211">
        <f t="shared" si="7"/>
        <v>0</v>
      </c>
      <c r="Q69" s="212"/>
      <c r="R69" s="213"/>
      <c r="S69" s="127">
        <f t="shared" si="8"/>
        <v>2</v>
      </c>
      <c r="T69" s="127"/>
      <c r="U69" s="14" t="s">
        <v>21</v>
      </c>
      <c r="V69" s="127">
        <f t="shared" si="9"/>
        <v>20</v>
      </c>
      <c r="W69" s="127"/>
      <c r="X69" s="220">
        <f t="shared" si="10"/>
        <v>-18</v>
      </c>
      <c r="Y69" s="221"/>
      <c r="Z69" s="222"/>
      <c r="AA69" s="4"/>
      <c r="AB69" s="4"/>
      <c r="AC69" s="4"/>
      <c r="AD69" s="4"/>
      <c r="AE69" s="218" t="s">
        <v>42</v>
      </c>
      <c r="AF69" s="219"/>
      <c r="AG69" s="208" t="str">
        <f t="shared" si="11"/>
        <v>B6 FC Eilenburg II</v>
      </c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10"/>
      <c r="AS69" s="211">
        <f t="shared" si="12"/>
        <v>1</v>
      </c>
      <c r="AT69" s="212"/>
      <c r="AU69" s="213"/>
      <c r="AV69" s="127">
        <f t="shared" si="13"/>
        <v>3</v>
      </c>
      <c r="AW69" s="127"/>
      <c r="AX69" s="14" t="s">
        <v>21</v>
      </c>
      <c r="AY69" s="127">
        <f t="shared" si="14"/>
        <v>17</v>
      </c>
      <c r="AZ69" s="127"/>
      <c r="BA69" s="220">
        <f t="shared" si="15"/>
        <v>-14</v>
      </c>
      <c r="BB69" s="221"/>
      <c r="BC69" s="222"/>
      <c r="BD69" s="25"/>
      <c r="BE69" s="69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1"/>
      <c r="BW69" s="41"/>
      <c r="BX69" s="41"/>
      <c r="BY69" s="41"/>
      <c r="BZ69" s="41"/>
      <c r="CA69" s="41"/>
      <c r="CB69" s="41"/>
      <c r="CC69" s="42"/>
      <c r="CD69" s="42"/>
      <c r="CE69" s="42"/>
      <c r="CF69" s="42"/>
      <c r="CG69" s="42"/>
      <c r="CH69" s="42"/>
    </row>
    <row r="70" spans="1:86" s="23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 s="25"/>
      <c r="BE70" s="69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1"/>
      <c r="BW70" s="41"/>
      <c r="BX70" s="41"/>
      <c r="BY70" s="41"/>
      <c r="BZ70" s="41"/>
      <c r="CA70" s="41"/>
      <c r="CB70" s="41"/>
      <c r="CC70" s="42"/>
      <c r="CD70" s="42"/>
      <c r="CE70" s="42"/>
      <c r="CF70" s="42"/>
      <c r="CG70" s="42"/>
      <c r="CH70" s="42"/>
    </row>
    <row r="71" spans="1:86" s="23" customFormat="1" ht="12.75">
      <c r="A71"/>
      <c r="BE71" s="69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1"/>
      <c r="BW71" s="41"/>
      <c r="BX71" s="41"/>
      <c r="BY71" s="41"/>
      <c r="BZ71" s="41"/>
      <c r="CA71" s="41"/>
      <c r="CB71" s="41"/>
      <c r="CC71" s="42"/>
      <c r="CD71" s="42"/>
      <c r="CE71" s="42"/>
      <c r="CF71" s="42"/>
      <c r="CG71" s="42"/>
      <c r="CH71" s="42"/>
    </row>
    <row r="72" spans="1:86" s="23" customFormat="1" ht="12.75">
      <c r="A72"/>
      <c r="BE72" s="69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1"/>
      <c r="BW72" s="41"/>
      <c r="BX72" s="41"/>
      <c r="BY72" s="41"/>
      <c r="BZ72" s="41"/>
      <c r="CA72" s="41"/>
      <c r="CB72" s="41"/>
      <c r="CC72" s="42"/>
      <c r="CD72" s="42"/>
      <c r="CE72" s="42"/>
      <c r="CF72" s="42"/>
      <c r="CG72" s="42"/>
      <c r="CH72" s="42"/>
    </row>
    <row r="73" spans="1:86" s="23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 s="25"/>
      <c r="BE73" s="69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1"/>
      <c r="BW73" s="41"/>
      <c r="BX73" s="41"/>
      <c r="BY73" s="41"/>
      <c r="BZ73" s="41"/>
      <c r="CA73" s="41"/>
      <c r="CB73" s="41"/>
      <c r="CC73" s="42"/>
      <c r="CD73" s="42"/>
      <c r="CE73" s="42"/>
      <c r="CF73" s="42"/>
      <c r="CG73" s="42"/>
      <c r="CH73" s="42"/>
    </row>
    <row r="74" spans="1:86" s="23" customFormat="1" ht="12.75">
      <c r="A74"/>
      <c r="B74" s="1" t="s">
        <v>31</v>
      </c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E74" s="69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1"/>
      <c r="BW74" s="41"/>
      <c r="BX74" s="41"/>
      <c r="BY74" s="41"/>
      <c r="BZ74" s="41"/>
      <c r="CA74" s="41"/>
      <c r="CB74" s="41"/>
      <c r="CC74" s="42"/>
      <c r="CD74" s="42"/>
      <c r="CE74" s="42"/>
      <c r="CF74" s="42"/>
      <c r="CG74" s="42"/>
      <c r="CH74" s="42"/>
    </row>
    <row r="75" spans="1:86" s="23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 s="25"/>
      <c r="BE75" s="69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1"/>
      <c r="BW75" s="41"/>
      <c r="BX75" s="41"/>
      <c r="BY75" s="41"/>
      <c r="BZ75" s="41"/>
      <c r="CA75" s="41"/>
      <c r="CB75" s="41"/>
      <c r="CC75" s="42"/>
      <c r="CD75" s="42"/>
      <c r="CE75" s="42"/>
      <c r="CF75" s="42"/>
      <c r="CG75" s="42"/>
      <c r="CH75" s="42"/>
    </row>
    <row r="76" spans="1:86" s="23" customFormat="1" ht="15.75">
      <c r="A76" s="2"/>
      <c r="B76" s="2"/>
      <c r="C76" s="2"/>
      <c r="D76" s="2"/>
      <c r="E76" s="2"/>
      <c r="F76" s="2"/>
      <c r="G76" s="6" t="s">
        <v>2</v>
      </c>
      <c r="H76" s="155">
        <f>$J$55+$U$10*$X$10+$X$76</f>
        <v>0.7965277777777771</v>
      </c>
      <c r="I76" s="155"/>
      <c r="J76" s="155"/>
      <c r="K76" s="155"/>
      <c r="L76" s="155"/>
      <c r="M76" s="7" t="s">
        <v>3</v>
      </c>
      <c r="N76" s="2"/>
      <c r="O76" s="2"/>
      <c r="P76" s="2"/>
      <c r="Q76" s="2"/>
      <c r="R76" s="2"/>
      <c r="S76" s="2"/>
      <c r="T76" s="6" t="s">
        <v>4</v>
      </c>
      <c r="U76" s="157">
        <v>1</v>
      </c>
      <c r="V76" s="157"/>
      <c r="W76" s="26" t="s">
        <v>39</v>
      </c>
      <c r="X76" s="154">
        <v>0.005555555555555556</v>
      </c>
      <c r="Y76" s="154"/>
      <c r="Z76" s="154"/>
      <c r="AA76" s="154"/>
      <c r="AB76" s="154"/>
      <c r="AC76" s="7" t="s">
        <v>6</v>
      </c>
      <c r="AD76" s="2"/>
      <c r="AE76" s="2"/>
      <c r="AF76" s="2"/>
      <c r="AG76" s="2"/>
      <c r="AH76" s="2"/>
      <c r="AI76" s="2"/>
      <c r="AJ76" s="2"/>
      <c r="AK76" s="6" t="s">
        <v>7</v>
      </c>
      <c r="AL76" s="154">
        <v>0.0006944444444444445</v>
      </c>
      <c r="AM76" s="154"/>
      <c r="AN76" s="154"/>
      <c r="AO76" s="154"/>
      <c r="AP76" s="154"/>
      <c r="AQ76" s="7" t="s">
        <v>6</v>
      </c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69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1"/>
      <c r="BW76" s="41"/>
      <c r="BX76" s="41"/>
      <c r="BY76" s="41"/>
      <c r="BZ76" s="41"/>
      <c r="CA76" s="41"/>
      <c r="CB76" s="41"/>
      <c r="CC76" s="42"/>
      <c r="CD76" s="42"/>
      <c r="CE76" s="42"/>
      <c r="CF76" s="42"/>
      <c r="CG76" s="42"/>
      <c r="CH76" s="42"/>
    </row>
    <row r="77" spans="1:86" s="23" customFormat="1" ht="6" customHeight="1" thickBo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E77" s="69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1"/>
      <c r="BW77" s="41"/>
      <c r="BX77" s="41"/>
      <c r="BY77" s="41"/>
      <c r="BZ77" s="41"/>
      <c r="CA77" s="41"/>
      <c r="CB77" s="41"/>
      <c r="CC77" s="42"/>
      <c r="CD77" s="42"/>
      <c r="CE77" s="42"/>
      <c r="CF77" s="42"/>
      <c r="CG77" s="42"/>
      <c r="CH77" s="42"/>
    </row>
    <row r="78" spans="1:86" s="23" customFormat="1" ht="20.25" customHeight="1" thickBot="1">
      <c r="A78"/>
      <c r="B78" s="103" t="s">
        <v>16</v>
      </c>
      <c r="C78" s="104"/>
      <c r="D78" s="89" t="s">
        <v>19</v>
      </c>
      <c r="E78" s="90"/>
      <c r="F78" s="90"/>
      <c r="G78" s="90"/>
      <c r="H78" s="90"/>
      <c r="I78" s="90"/>
      <c r="J78" s="90"/>
      <c r="K78" s="90"/>
      <c r="L78" s="90"/>
      <c r="M78" s="90"/>
      <c r="N78" s="91"/>
      <c r="O78" s="89" t="s">
        <v>43</v>
      </c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1"/>
      <c r="AW78" s="89" t="s">
        <v>23</v>
      </c>
      <c r="AX78" s="90"/>
      <c r="AY78" s="90"/>
      <c r="AZ78" s="90"/>
      <c r="BA78" s="91"/>
      <c r="BB78" s="89" t="s">
        <v>40</v>
      </c>
      <c r="BC78" s="92"/>
      <c r="BE78" s="69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1"/>
      <c r="BW78" s="41"/>
      <c r="BX78" s="41"/>
      <c r="BY78" s="41"/>
      <c r="BZ78" s="41"/>
      <c r="CA78" s="41"/>
      <c r="CB78" s="41"/>
      <c r="CC78" s="42"/>
      <c r="CD78" s="42"/>
      <c r="CE78" s="42"/>
      <c r="CF78" s="42"/>
      <c r="CG78" s="42"/>
      <c r="CH78" s="42"/>
    </row>
    <row r="79" spans="1:86" s="23" customFormat="1" ht="18" customHeight="1">
      <c r="A79"/>
      <c r="B79" s="109">
        <v>31</v>
      </c>
      <c r="C79" s="95"/>
      <c r="D79" s="111">
        <f>H76</f>
        <v>0.7965277777777771</v>
      </c>
      <c r="E79" s="112"/>
      <c r="F79" s="112"/>
      <c r="G79" s="112"/>
      <c r="H79" s="112"/>
      <c r="I79" s="112"/>
      <c r="J79" s="112"/>
      <c r="K79" s="112"/>
      <c r="L79" s="112"/>
      <c r="M79" s="112"/>
      <c r="N79" s="113"/>
      <c r="O79" s="108" t="str">
        <f>$D$66</f>
        <v>A1 SV Tresenwald e.V. Machern</v>
      </c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6" t="s">
        <v>22</v>
      </c>
      <c r="AF79" s="101" t="str">
        <f>$AG$66</f>
        <v>B3 Eintracht Leipzig Süd</v>
      </c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2"/>
      <c r="AW79" s="99">
        <v>1</v>
      </c>
      <c r="AX79" s="87"/>
      <c r="AY79" s="87" t="s">
        <v>21</v>
      </c>
      <c r="AZ79" s="87">
        <v>3</v>
      </c>
      <c r="BA79" s="93"/>
      <c r="BB79" s="95"/>
      <c r="BC79" s="96"/>
      <c r="BE79" s="69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1"/>
      <c r="BW79" s="41"/>
      <c r="BX79" s="41"/>
      <c r="BY79" s="41"/>
      <c r="BZ79" s="41"/>
      <c r="CA79" s="41"/>
      <c r="CB79" s="41"/>
      <c r="CC79" s="42"/>
      <c r="CD79" s="42"/>
      <c r="CE79" s="42"/>
      <c r="CF79" s="42"/>
      <c r="CG79" s="42"/>
      <c r="CH79" s="42"/>
    </row>
    <row r="80" spans="1:86" s="23" customFormat="1" ht="12" customHeight="1" thickBot="1">
      <c r="A80"/>
      <c r="B80" s="110"/>
      <c r="C80" s="97"/>
      <c r="D80" s="114"/>
      <c r="E80" s="115"/>
      <c r="F80" s="115"/>
      <c r="G80" s="115"/>
      <c r="H80" s="115"/>
      <c r="I80" s="115"/>
      <c r="J80" s="115"/>
      <c r="K80" s="115"/>
      <c r="L80" s="115"/>
      <c r="M80" s="115"/>
      <c r="N80" s="116"/>
      <c r="O80" s="105" t="s">
        <v>44</v>
      </c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7"/>
      <c r="AF80" s="106" t="s">
        <v>45</v>
      </c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7"/>
      <c r="AW80" s="100"/>
      <c r="AX80" s="88"/>
      <c r="AY80" s="88"/>
      <c r="AZ80" s="88"/>
      <c r="BA80" s="94"/>
      <c r="BB80" s="97"/>
      <c r="BC80" s="98"/>
      <c r="BE80" s="69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1"/>
      <c r="BW80" s="41"/>
      <c r="BX80" s="41"/>
      <c r="BY80" s="41"/>
      <c r="BZ80" s="41"/>
      <c r="CA80" s="41"/>
      <c r="CB80" s="41"/>
      <c r="CC80" s="42"/>
      <c r="CD80" s="42"/>
      <c r="CE80" s="42"/>
      <c r="CF80" s="42"/>
      <c r="CG80" s="42"/>
      <c r="CH80" s="42"/>
    </row>
    <row r="81" spans="1:86" s="23" customFormat="1" ht="3.75" customHeight="1" thickBo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E81" s="69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1"/>
      <c r="BW81" s="41"/>
      <c r="BX81" s="41"/>
      <c r="BY81" s="41"/>
      <c r="BZ81" s="40"/>
      <c r="CA81" s="40"/>
      <c r="CB81" s="40"/>
      <c r="CC81" s="64"/>
      <c r="CD81" s="64"/>
      <c r="CE81" s="64"/>
      <c r="CF81" s="64"/>
      <c r="CG81" s="64"/>
      <c r="CH81" s="64"/>
    </row>
    <row r="82" spans="2:86" ht="19.5" customHeight="1" thickBot="1">
      <c r="B82" s="103" t="s">
        <v>16</v>
      </c>
      <c r="C82" s="104"/>
      <c r="D82" s="89" t="s">
        <v>19</v>
      </c>
      <c r="E82" s="90"/>
      <c r="F82" s="90"/>
      <c r="G82" s="90"/>
      <c r="H82" s="90"/>
      <c r="I82" s="90"/>
      <c r="J82" s="90"/>
      <c r="K82" s="90"/>
      <c r="L82" s="90"/>
      <c r="M82" s="90"/>
      <c r="N82" s="91"/>
      <c r="O82" s="89" t="s">
        <v>36</v>
      </c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1"/>
      <c r="AW82" s="89" t="s">
        <v>23</v>
      </c>
      <c r="AX82" s="90"/>
      <c r="AY82" s="90"/>
      <c r="AZ82" s="90"/>
      <c r="BA82" s="91"/>
      <c r="BB82" s="89" t="s">
        <v>40</v>
      </c>
      <c r="BC82" s="92"/>
      <c r="BD82" s="23"/>
      <c r="BE82" s="69"/>
      <c r="BZ82" s="40"/>
      <c r="CA82" s="40"/>
      <c r="CB82" s="65"/>
      <c r="CC82" s="64"/>
      <c r="CD82" s="64"/>
      <c r="CE82" s="64"/>
      <c r="CF82" s="64"/>
      <c r="CG82" s="64"/>
      <c r="CH82" s="64"/>
    </row>
    <row r="83" spans="2:86" ht="18" customHeight="1">
      <c r="B83" s="109">
        <v>32</v>
      </c>
      <c r="C83" s="95"/>
      <c r="D83" s="111">
        <f>$D$79+U76*$X$76+$AL$76</f>
        <v>0.802777777777777</v>
      </c>
      <c r="E83" s="112"/>
      <c r="F83" s="112"/>
      <c r="G83" s="112"/>
      <c r="H83" s="112"/>
      <c r="I83" s="112"/>
      <c r="J83" s="112"/>
      <c r="K83" s="112"/>
      <c r="L83" s="112"/>
      <c r="M83" s="112"/>
      <c r="N83" s="113"/>
      <c r="O83" s="108" t="str">
        <f>$D$65</f>
        <v>A6 ESV Lok Erfurt</v>
      </c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6" t="s">
        <v>22</v>
      </c>
      <c r="AF83" s="101" t="str">
        <f>$AG$65</f>
        <v>B4 FC Grimma</v>
      </c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2"/>
      <c r="AW83" s="99">
        <v>0</v>
      </c>
      <c r="AX83" s="87"/>
      <c r="AY83" s="87" t="s">
        <v>21</v>
      </c>
      <c r="AZ83" s="87">
        <v>6</v>
      </c>
      <c r="BA83" s="93"/>
      <c r="BB83" s="95"/>
      <c r="BC83" s="96"/>
      <c r="BZ83" s="40"/>
      <c r="CA83" s="40"/>
      <c r="CB83" s="65"/>
      <c r="CC83" s="64"/>
      <c r="CD83" s="64"/>
      <c r="CE83" s="64"/>
      <c r="CF83" s="64"/>
      <c r="CG83" s="64"/>
      <c r="CH83" s="64"/>
    </row>
    <row r="84" spans="2:55" ht="12" customHeight="1" thickBot="1">
      <c r="B84" s="110"/>
      <c r="C84" s="97"/>
      <c r="D84" s="114"/>
      <c r="E84" s="115"/>
      <c r="F84" s="115"/>
      <c r="G84" s="115"/>
      <c r="H84" s="115"/>
      <c r="I84" s="115"/>
      <c r="J84" s="115"/>
      <c r="K84" s="115"/>
      <c r="L84" s="115"/>
      <c r="M84" s="115"/>
      <c r="N84" s="116"/>
      <c r="O84" s="105" t="s">
        <v>32</v>
      </c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7"/>
      <c r="AF84" s="106" t="s">
        <v>34</v>
      </c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7"/>
      <c r="AW84" s="100"/>
      <c r="AX84" s="88"/>
      <c r="AY84" s="88"/>
      <c r="AZ84" s="88"/>
      <c r="BA84" s="94"/>
      <c r="BB84" s="97"/>
      <c r="BC84" s="98"/>
    </row>
    <row r="85" ht="3.75" customHeight="1" thickBot="1"/>
    <row r="86" spans="2:55" ht="19.5" customHeight="1" thickBot="1">
      <c r="B86" s="103" t="s">
        <v>16</v>
      </c>
      <c r="C86" s="104"/>
      <c r="D86" s="89" t="s">
        <v>19</v>
      </c>
      <c r="E86" s="90"/>
      <c r="F86" s="90"/>
      <c r="G86" s="90"/>
      <c r="H86" s="90"/>
      <c r="I86" s="90"/>
      <c r="J86" s="90"/>
      <c r="K86" s="90"/>
      <c r="L86" s="90"/>
      <c r="M86" s="90"/>
      <c r="N86" s="91"/>
      <c r="O86" s="89" t="s">
        <v>37</v>
      </c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1"/>
      <c r="AW86" s="89" t="s">
        <v>23</v>
      </c>
      <c r="AX86" s="90"/>
      <c r="AY86" s="90"/>
      <c r="AZ86" s="90"/>
      <c r="BA86" s="91"/>
      <c r="BB86" s="89" t="s">
        <v>40</v>
      </c>
      <c r="BC86" s="92"/>
    </row>
    <row r="87" spans="2:55" ht="18" customHeight="1">
      <c r="B87" s="109">
        <v>33</v>
      </c>
      <c r="C87" s="95"/>
      <c r="D87" s="111">
        <f>$D$83+U76*$X$76+$AL$76</f>
        <v>0.809027777777777</v>
      </c>
      <c r="E87" s="112"/>
      <c r="F87" s="112"/>
      <c r="G87" s="112"/>
      <c r="H87" s="112"/>
      <c r="I87" s="112"/>
      <c r="J87" s="112"/>
      <c r="K87" s="112"/>
      <c r="L87" s="112"/>
      <c r="M87" s="112"/>
      <c r="N87" s="113"/>
      <c r="O87" s="108" t="str">
        <f>$D$64</f>
        <v>A3 SV Fortuna Magdeburg</v>
      </c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6" t="s">
        <v>22</v>
      </c>
      <c r="AF87" s="101" t="str">
        <f>$AG$64</f>
        <v>B5 Fußballakademie Riesa</v>
      </c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2"/>
      <c r="AW87" s="99">
        <v>0</v>
      </c>
      <c r="AX87" s="87"/>
      <c r="AY87" s="87" t="s">
        <v>21</v>
      </c>
      <c r="AZ87" s="87">
        <v>1</v>
      </c>
      <c r="BA87" s="93"/>
      <c r="BB87" s="95"/>
      <c r="BC87" s="96"/>
    </row>
    <row r="88" spans="2:55" ht="12" customHeight="1" thickBot="1">
      <c r="B88" s="110"/>
      <c r="C88" s="97"/>
      <c r="D88" s="114"/>
      <c r="E88" s="115"/>
      <c r="F88" s="115"/>
      <c r="G88" s="115"/>
      <c r="H88" s="115"/>
      <c r="I88" s="115"/>
      <c r="J88" s="115"/>
      <c r="K88" s="115"/>
      <c r="L88" s="115"/>
      <c r="M88" s="115"/>
      <c r="N88" s="116"/>
      <c r="O88" s="105" t="s">
        <v>33</v>
      </c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7"/>
      <c r="AF88" s="106" t="s">
        <v>35</v>
      </c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7"/>
      <c r="AW88" s="100"/>
      <c r="AX88" s="88"/>
      <c r="AY88" s="88"/>
      <c r="AZ88" s="88"/>
      <c r="BA88" s="94"/>
      <c r="BB88" s="97"/>
      <c r="BC88" s="98"/>
    </row>
    <row r="90" spans="2:73" ht="12.75">
      <c r="B90" s="1" t="s">
        <v>38</v>
      </c>
      <c r="BE90" s="25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</row>
    <row r="91" ht="13.5" thickBot="1"/>
    <row r="92" spans="9:48" ht="25.5" customHeight="1">
      <c r="I92" s="83" t="s">
        <v>9</v>
      </c>
      <c r="J92" s="84"/>
      <c r="K92" s="84"/>
      <c r="L92" s="18"/>
      <c r="M92" s="85" t="str">
        <f>IF(ISBLANK($AZ$87)," ",IF($AW$87&gt;$AZ$87,$O$87,IF($AZ$87&gt;$AW$87,$AF$87)))</f>
        <v>B5 Fußballakademie Riesa</v>
      </c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6"/>
    </row>
    <row r="93" spans="9:48" ht="25.5" customHeight="1">
      <c r="I93" s="79" t="s">
        <v>10</v>
      </c>
      <c r="J93" s="80"/>
      <c r="K93" s="80"/>
      <c r="L93" s="19"/>
      <c r="M93" s="81" t="str">
        <f>IF(ISBLANK($AZ$87)," ",IF($AW$87&lt;$AZ$87,$O$87,IF($AZ$87&lt;$AW$87,$AF$87)))</f>
        <v>A3 SV Fortuna Magdeburg</v>
      </c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2"/>
    </row>
    <row r="94" spans="9:48" ht="25.5" customHeight="1">
      <c r="I94" s="79" t="s">
        <v>11</v>
      </c>
      <c r="J94" s="80"/>
      <c r="K94" s="80"/>
      <c r="L94" s="19"/>
      <c r="M94" s="81" t="str">
        <f>IF(ISBLANK($AZ$83)," ",IF($AW$83&gt;$AZ$83,$O$83,IF($AZ$83&gt;$AW$83,$AF$83)))</f>
        <v>B4 FC Grimma</v>
      </c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2"/>
    </row>
    <row r="95" spans="9:48" ht="25.5" customHeight="1">
      <c r="I95" s="79" t="s">
        <v>12</v>
      </c>
      <c r="J95" s="80"/>
      <c r="K95" s="80"/>
      <c r="L95" s="19"/>
      <c r="M95" s="81" t="str">
        <f>IF(ISBLANK($AZ$83)," ",IF($AW$83&lt;$AZ$83,$O$83,IF($AZ$83&lt;$AW$83,$AF$83)))</f>
        <v>A6 ESV Lok Erfurt</v>
      </c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2"/>
    </row>
    <row r="96" spans="9:48" ht="26.25" customHeight="1">
      <c r="I96" s="79" t="s">
        <v>13</v>
      </c>
      <c r="J96" s="80"/>
      <c r="K96" s="80"/>
      <c r="L96" s="19"/>
      <c r="M96" s="81" t="str">
        <f>IF(ISBLANK($AZ$79)," ",IF($AW$79&lt;$AZ$79,$AF$79,IF($AZ$79&lt;$AW$79,$O$79)))</f>
        <v>B3 Eintracht Leipzig Süd</v>
      </c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2"/>
    </row>
    <row r="97" spans="9:48" ht="25.5" customHeight="1" thickBot="1">
      <c r="I97" s="223" t="s">
        <v>42</v>
      </c>
      <c r="J97" s="224"/>
      <c r="K97" s="224"/>
      <c r="L97" s="20"/>
      <c r="M97" s="225" t="str">
        <f>IF(ISBLANK($AZ$79)," ",IF($AW$79&lt;$AZ$79,$O$79,IF($AZ$79&lt;$AW$79,$AF$79)))</f>
        <v>A1 SV Tresenwald e.V. Machern</v>
      </c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6"/>
    </row>
  </sheetData>
  <sheetProtection/>
  <mergeCells count="470">
    <mergeCell ref="M96:AV96"/>
    <mergeCell ref="M94:AV94"/>
    <mergeCell ref="M95:AV95"/>
    <mergeCell ref="D83:N84"/>
    <mergeCell ref="B78:C78"/>
    <mergeCell ref="D78:N78"/>
    <mergeCell ref="O78:AV78"/>
    <mergeCell ref="AW78:BA78"/>
    <mergeCell ref="B69:C69"/>
    <mergeCell ref="I97:K97"/>
    <mergeCell ref="M97:AV97"/>
    <mergeCell ref="AF80:AV80"/>
    <mergeCell ref="D87:N88"/>
    <mergeCell ref="I96:K96"/>
    <mergeCell ref="AZ79:BA80"/>
    <mergeCell ref="BB79:BC80"/>
    <mergeCell ref="O80:AD80"/>
    <mergeCell ref="O55:AD55"/>
    <mergeCell ref="BA69:BC69"/>
    <mergeCell ref="BB78:BC78"/>
    <mergeCell ref="X76:AB76"/>
    <mergeCell ref="AL76:AP76"/>
    <mergeCell ref="AS69:AU69"/>
    <mergeCell ref="O79:AD79"/>
    <mergeCell ref="AF79:AV79"/>
    <mergeCell ref="AW79:AX80"/>
    <mergeCell ref="AY79:AY80"/>
    <mergeCell ref="B55:C55"/>
    <mergeCell ref="D55:F55"/>
    <mergeCell ref="G55:I55"/>
    <mergeCell ref="J55:N55"/>
    <mergeCell ref="S69:T69"/>
    <mergeCell ref="X69:Z69"/>
    <mergeCell ref="AE65:AF65"/>
    <mergeCell ref="AW54:AX54"/>
    <mergeCell ref="AZ54:BA54"/>
    <mergeCell ref="BB54:BC54"/>
    <mergeCell ref="AF55:AV55"/>
    <mergeCell ref="AW55:AX55"/>
    <mergeCell ref="AZ55:BA55"/>
    <mergeCell ref="BB55:BC55"/>
    <mergeCell ref="B54:C54"/>
    <mergeCell ref="D54:F54"/>
    <mergeCell ref="G54:I54"/>
    <mergeCell ref="J54:N54"/>
    <mergeCell ref="O54:AD54"/>
    <mergeCell ref="AF54:AV54"/>
    <mergeCell ref="O52:AD52"/>
    <mergeCell ref="AF52:AV52"/>
    <mergeCell ref="AW52:AX52"/>
    <mergeCell ref="AZ52:BA52"/>
    <mergeCell ref="B53:C53"/>
    <mergeCell ref="D53:F53"/>
    <mergeCell ref="G53:I53"/>
    <mergeCell ref="J53:N53"/>
    <mergeCell ref="B52:C52"/>
    <mergeCell ref="D52:F52"/>
    <mergeCell ref="G52:I52"/>
    <mergeCell ref="J52:N52"/>
    <mergeCell ref="BB52:BC52"/>
    <mergeCell ref="O53:AD53"/>
    <mergeCell ref="AF53:AV53"/>
    <mergeCell ref="AW53:AX53"/>
    <mergeCell ref="AZ53:BA53"/>
    <mergeCell ref="BB53:BC53"/>
    <mergeCell ref="O50:AD50"/>
    <mergeCell ref="AF50:AV50"/>
    <mergeCell ref="AW50:AX50"/>
    <mergeCell ref="AZ50:BA50"/>
    <mergeCell ref="B51:C51"/>
    <mergeCell ref="D51:F51"/>
    <mergeCell ref="G51:I51"/>
    <mergeCell ref="J51:N51"/>
    <mergeCell ref="B50:C50"/>
    <mergeCell ref="D50:F50"/>
    <mergeCell ref="G50:I50"/>
    <mergeCell ref="J50:N50"/>
    <mergeCell ref="BB50:BC50"/>
    <mergeCell ref="O51:AD51"/>
    <mergeCell ref="AF51:AV51"/>
    <mergeCell ref="AW51:AX51"/>
    <mergeCell ref="AZ51:BA51"/>
    <mergeCell ref="BB51:BC51"/>
    <mergeCell ref="AW49:AX49"/>
    <mergeCell ref="AZ49:BA49"/>
    <mergeCell ref="BB49:BC49"/>
    <mergeCell ref="AW48:AX48"/>
    <mergeCell ref="B49:C49"/>
    <mergeCell ref="D49:F49"/>
    <mergeCell ref="G49:I49"/>
    <mergeCell ref="J49:N49"/>
    <mergeCell ref="B48:C48"/>
    <mergeCell ref="D48:F48"/>
    <mergeCell ref="G48:I48"/>
    <mergeCell ref="J48:N48"/>
    <mergeCell ref="AZ48:BA48"/>
    <mergeCell ref="BB48:BC48"/>
    <mergeCell ref="AE69:AF69"/>
    <mergeCell ref="BB20:BC20"/>
    <mergeCell ref="X68:Z68"/>
    <mergeCell ref="V66:W66"/>
    <mergeCell ref="X66:Z66"/>
    <mergeCell ref="BA68:BC68"/>
    <mergeCell ref="AW46:AX46"/>
    <mergeCell ref="AZ46:BA46"/>
    <mergeCell ref="BB47:BC47"/>
    <mergeCell ref="O48:AD48"/>
    <mergeCell ref="AG69:AR69"/>
    <mergeCell ref="BA66:BC66"/>
    <mergeCell ref="AS65:AU65"/>
    <mergeCell ref="AV65:AW65"/>
    <mergeCell ref="AY64:AZ64"/>
    <mergeCell ref="BA64:BC64"/>
    <mergeCell ref="AY65:AZ65"/>
    <mergeCell ref="AE66:AF66"/>
    <mergeCell ref="AG66:AR66"/>
    <mergeCell ref="AE67:AF67"/>
    <mergeCell ref="AF44:AV44"/>
    <mergeCell ref="AF46:AV46"/>
    <mergeCell ref="AF47:AV47"/>
    <mergeCell ref="AF49:AV49"/>
    <mergeCell ref="AE64:AF64"/>
    <mergeCell ref="AG64:AR64"/>
    <mergeCell ref="AG65:AR65"/>
    <mergeCell ref="AG20:BA20"/>
    <mergeCell ref="AW47:AX47"/>
    <mergeCell ref="O46:AD46"/>
    <mergeCell ref="O47:AD47"/>
    <mergeCell ref="AW44:AX44"/>
    <mergeCell ref="AZ44:BA44"/>
    <mergeCell ref="AF42:AV42"/>
    <mergeCell ref="AW42:AX42"/>
    <mergeCell ref="AZ47:BA47"/>
    <mergeCell ref="X65:Z65"/>
    <mergeCell ref="V68:W68"/>
    <mergeCell ref="A2:AP2"/>
    <mergeCell ref="A3:AP3"/>
    <mergeCell ref="A4:AP4"/>
    <mergeCell ref="B57:BC57"/>
    <mergeCell ref="AF45:AV45"/>
    <mergeCell ref="AW45:AX45"/>
    <mergeCell ref="AZ45:BA45"/>
    <mergeCell ref="BB45:BC45"/>
    <mergeCell ref="B20:C20"/>
    <mergeCell ref="D20:X20"/>
    <mergeCell ref="D44:F44"/>
    <mergeCell ref="G44:I44"/>
    <mergeCell ref="J44:N44"/>
    <mergeCell ref="O44:AD44"/>
    <mergeCell ref="Y20:Z20"/>
    <mergeCell ref="B66:C66"/>
    <mergeCell ref="D66:O66"/>
    <mergeCell ref="P66:R66"/>
    <mergeCell ref="S66:T66"/>
    <mergeCell ref="B65:C65"/>
    <mergeCell ref="D65:O65"/>
    <mergeCell ref="D68:O68"/>
    <mergeCell ref="P68:R68"/>
    <mergeCell ref="S68:T68"/>
    <mergeCell ref="B67:C67"/>
    <mergeCell ref="D67:O67"/>
    <mergeCell ref="X67:Z67"/>
    <mergeCell ref="V65:W65"/>
    <mergeCell ref="V69:W69"/>
    <mergeCell ref="D69:O69"/>
    <mergeCell ref="P69:R69"/>
    <mergeCell ref="B68:C68"/>
    <mergeCell ref="AY68:AZ68"/>
    <mergeCell ref="AV68:AW68"/>
    <mergeCell ref="AS68:AU68"/>
    <mergeCell ref="AE68:AF68"/>
    <mergeCell ref="AG68:AR68"/>
    <mergeCell ref="X64:Z64"/>
    <mergeCell ref="P63:R63"/>
    <mergeCell ref="S63:W63"/>
    <mergeCell ref="X63:Z63"/>
    <mergeCell ref="H76:L76"/>
    <mergeCell ref="V64:W64"/>
    <mergeCell ref="P67:R67"/>
    <mergeCell ref="S67:T67"/>
    <mergeCell ref="V67:W67"/>
    <mergeCell ref="U76:V76"/>
    <mergeCell ref="P65:R65"/>
    <mergeCell ref="S65:T65"/>
    <mergeCell ref="B64:C64"/>
    <mergeCell ref="D64:O64"/>
    <mergeCell ref="P64:R64"/>
    <mergeCell ref="S64:T64"/>
    <mergeCell ref="B63:O63"/>
    <mergeCell ref="O49:AD49"/>
    <mergeCell ref="J46:N46"/>
    <mergeCell ref="B47:C47"/>
    <mergeCell ref="D47:F47"/>
    <mergeCell ref="G47:I47"/>
    <mergeCell ref="J47:N47"/>
    <mergeCell ref="B58:BC58"/>
    <mergeCell ref="BB46:BC46"/>
    <mergeCell ref="AF48:AV48"/>
    <mergeCell ref="AW43:AX43"/>
    <mergeCell ref="AZ43:BA43"/>
    <mergeCell ref="BB43:BC43"/>
    <mergeCell ref="B46:C46"/>
    <mergeCell ref="D46:F46"/>
    <mergeCell ref="G46:I46"/>
    <mergeCell ref="D45:F45"/>
    <mergeCell ref="G45:I45"/>
    <mergeCell ref="J45:N45"/>
    <mergeCell ref="O45:AD45"/>
    <mergeCell ref="D42:F42"/>
    <mergeCell ref="G42:I42"/>
    <mergeCell ref="J42:N42"/>
    <mergeCell ref="O42:AD42"/>
    <mergeCell ref="BB44:BC44"/>
    <mergeCell ref="D43:F43"/>
    <mergeCell ref="G43:I43"/>
    <mergeCell ref="J43:N43"/>
    <mergeCell ref="O43:AD43"/>
    <mergeCell ref="AF43:AV43"/>
    <mergeCell ref="AZ42:BA42"/>
    <mergeCell ref="BB42:BC42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Z37:BA37"/>
    <mergeCell ref="BB37:BC37"/>
    <mergeCell ref="D37:F37"/>
    <mergeCell ref="G37:I37"/>
    <mergeCell ref="J37:N37"/>
    <mergeCell ref="O37:AD37"/>
    <mergeCell ref="D36:F36"/>
    <mergeCell ref="G36:I36"/>
    <mergeCell ref="J36:N36"/>
    <mergeCell ref="O36:AD36"/>
    <mergeCell ref="AF37:AV37"/>
    <mergeCell ref="AW37:AX37"/>
    <mergeCell ref="AZ35:BA35"/>
    <mergeCell ref="BB35:BC35"/>
    <mergeCell ref="AF36:AV36"/>
    <mergeCell ref="AW36:AX36"/>
    <mergeCell ref="AZ36:BA36"/>
    <mergeCell ref="BB36:BC36"/>
    <mergeCell ref="AZ32:BA32"/>
    <mergeCell ref="BB32:BC32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F34:AV34"/>
    <mergeCell ref="AW34:AX34"/>
    <mergeCell ref="AZ33:BA33"/>
    <mergeCell ref="BB33:BC33"/>
    <mergeCell ref="J32:N32"/>
    <mergeCell ref="O32:AD32"/>
    <mergeCell ref="AF33:AV33"/>
    <mergeCell ref="AW33:AX33"/>
    <mergeCell ref="AF32:AV32"/>
    <mergeCell ref="AW32:AX32"/>
    <mergeCell ref="D33:F33"/>
    <mergeCell ref="G33:I33"/>
    <mergeCell ref="J33:N33"/>
    <mergeCell ref="O33:AD33"/>
    <mergeCell ref="J34:N34"/>
    <mergeCell ref="O34:AD34"/>
    <mergeCell ref="AF31:AV31"/>
    <mergeCell ref="AW31:AX31"/>
    <mergeCell ref="AZ31:BA31"/>
    <mergeCell ref="BB31:BC31"/>
    <mergeCell ref="D31:F31"/>
    <mergeCell ref="G31:I31"/>
    <mergeCell ref="J31:N31"/>
    <mergeCell ref="O31:AD31"/>
    <mergeCell ref="J30:N30"/>
    <mergeCell ref="O30:AD30"/>
    <mergeCell ref="AF30:AV30"/>
    <mergeCell ref="AW30:AX30"/>
    <mergeCell ref="AZ30:BA30"/>
    <mergeCell ref="BB30:BC30"/>
    <mergeCell ref="AF29:AV29"/>
    <mergeCell ref="AW29:AX29"/>
    <mergeCell ref="AZ29:BA29"/>
    <mergeCell ref="BB29:BC29"/>
    <mergeCell ref="D29:F29"/>
    <mergeCell ref="G29:I29"/>
    <mergeCell ref="J29:N29"/>
    <mergeCell ref="O29:AD29"/>
    <mergeCell ref="AZ27:BA27"/>
    <mergeCell ref="BB27:BC27"/>
    <mergeCell ref="D28:F28"/>
    <mergeCell ref="G28:I28"/>
    <mergeCell ref="O28:AD28"/>
    <mergeCell ref="AF28:AV28"/>
    <mergeCell ref="AW28:AX28"/>
    <mergeCell ref="AZ28:BA28"/>
    <mergeCell ref="J28:N28"/>
    <mergeCell ref="BB28:BC28"/>
    <mergeCell ref="B44:C44"/>
    <mergeCell ref="B45:C45"/>
    <mergeCell ref="D27:F27"/>
    <mergeCell ref="G27:I27"/>
    <mergeCell ref="D30:F30"/>
    <mergeCell ref="G30:I30"/>
    <mergeCell ref="D32:F32"/>
    <mergeCell ref="G32:I32"/>
    <mergeCell ref="D34:F34"/>
    <mergeCell ref="G34:I34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5:C25"/>
    <mergeCell ref="BB25:BC25"/>
    <mergeCell ref="AW25:BA25"/>
    <mergeCell ref="J25:N25"/>
    <mergeCell ref="D25:F25"/>
    <mergeCell ref="G25:I25"/>
    <mergeCell ref="O26:AD26"/>
    <mergeCell ref="AF26:AV26"/>
    <mergeCell ref="B26:C26"/>
    <mergeCell ref="D26:F26"/>
    <mergeCell ref="G26:I26"/>
    <mergeCell ref="J26:N26"/>
    <mergeCell ref="O25:AV25"/>
    <mergeCell ref="AE21:AF21"/>
    <mergeCell ref="AE17:AF17"/>
    <mergeCell ref="AE18:AF18"/>
    <mergeCell ref="Y17:Z17"/>
    <mergeCell ref="Y18:Z18"/>
    <mergeCell ref="Y19:Z19"/>
    <mergeCell ref="D17:X17"/>
    <mergeCell ref="D18:X18"/>
    <mergeCell ref="AE20:AF20"/>
    <mergeCell ref="B16:C16"/>
    <mergeCell ref="AE16:AF16"/>
    <mergeCell ref="Y16:Z16"/>
    <mergeCell ref="Y21:Z21"/>
    <mergeCell ref="B17:C17"/>
    <mergeCell ref="B18:C18"/>
    <mergeCell ref="B19:C19"/>
    <mergeCell ref="D19:X19"/>
    <mergeCell ref="D21:X21"/>
    <mergeCell ref="AE19:AF19"/>
    <mergeCell ref="D16:X16"/>
    <mergeCell ref="AL10:AP10"/>
    <mergeCell ref="AG17:BA17"/>
    <mergeCell ref="AG16:BA16"/>
    <mergeCell ref="U10:V10"/>
    <mergeCell ref="B27:C27"/>
    <mergeCell ref="O27:AD27"/>
    <mergeCell ref="AF27:AV27"/>
    <mergeCell ref="J27:N27"/>
    <mergeCell ref="B21:C21"/>
    <mergeCell ref="M6:T6"/>
    <mergeCell ref="Y6:AF6"/>
    <mergeCell ref="AE15:BA15"/>
    <mergeCell ref="BB15:BC15"/>
    <mergeCell ref="B8:AM8"/>
    <mergeCell ref="B15:X15"/>
    <mergeCell ref="Y15:Z15"/>
    <mergeCell ref="X10:AB10"/>
    <mergeCell ref="H10:L10"/>
    <mergeCell ref="BB16:BC16"/>
    <mergeCell ref="BB18:BC18"/>
    <mergeCell ref="AG19:BA19"/>
    <mergeCell ref="BB19:BC19"/>
    <mergeCell ref="BB17:BC17"/>
    <mergeCell ref="AG18:BA18"/>
    <mergeCell ref="BB21:BC21"/>
    <mergeCell ref="AE63:AR63"/>
    <mergeCell ref="AS63:AU63"/>
    <mergeCell ref="AV63:AZ63"/>
    <mergeCell ref="BA63:BC63"/>
    <mergeCell ref="AG21:BA21"/>
    <mergeCell ref="BB26:BC26"/>
    <mergeCell ref="AW26:AX26"/>
    <mergeCell ref="AZ26:BA26"/>
    <mergeCell ref="AW27:AX27"/>
    <mergeCell ref="AV69:AW69"/>
    <mergeCell ref="AS64:AU64"/>
    <mergeCell ref="AV64:AW64"/>
    <mergeCell ref="AY66:AZ66"/>
    <mergeCell ref="AY69:AZ69"/>
    <mergeCell ref="AY67:AZ67"/>
    <mergeCell ref="AG67:AR67"/>
    <mergeCell ref="AS67:AU67"/>
    <mergeCell ref="AV67:AW67"/>
    <mergeCell ref="AS66:AU66"/>
    <mergeCell ref="AV66:AW66"/>
    <mergeCell ref="BA65:BC65"/>
    <mergeCell ref="BA67:BC67"/>
    <mergeCell ref="B87:C88"/>
    <mergeCell ref="D82:N82"/>
    <mergeCell ref="D86:N86"/>
    <mergeCell ref="D79:N80"/>
    <mergeCell ref="B86:C86"/>
    <mergeCell ref="B83:C84"/>
    <mergeCell ref="B79:C80"/>
    <mergeCell ref="AF83:AV83"/>
    <mergeCell ref="O84:AD84"/>
    <mergeCell ref="AF84:AV84"/>
    <mergeCell ref="AW87:AX88"/>
    <mergeCell ref="O86:AV86"/>
    <mergeCell ref="O83:AD83"/>
    <mergeCell ref="AW82:BA82"/>
    <mergeCell ref="AF87:AV87"/>
    <mergeCell ref="BB82:BC82"/>
    <mergeCell ref="B82:C82"/>
    <mergeCell ref="O82:AV82"/>
    <mergeCell ref="AZ87:BA88"/>
    <mergeCell ref="BB87:BC88"/>
    <mergeCell ref="O88:AD88"/>
    <mergeCell ref="AF88:AV88"/>
    <mergeCell ref="O87:AD87"/>
    <mergeCell ref="AY87:AY88"/>
    <mergeCell ref="AW86:BA86"/>
    <mergeCell ref="BB86:BC86"/>
    <mergeCell ref="AZ83:BA84"/>
    <mergeCell ref="BB83:BC84"/>
    <mergeCell ref="AW83:AX84"/>
    <mergeCell ref="AY83:AY84"/>
    <mergeCell ref="I95:K95"/>
    <mergeCell ref="M93:AV93"/>
    <mergeCell ref="I92:K92"/>
    <mergeCell ref="I93:K93"/>
    <mergeCell ref="I94:K94"/>
    <mergeCell ref="M92:AV92"/>
  </mergeCells>
  <printOptions/>
  <pageMargins left="0.3937007874015748" right="0.3937007874015748" top="0.3937007874015748" bottom="0.3937007874015748" header="0" footer="0"/>
  <pageSetup horizontalDpi="600" verticalDpi="600" orientation="portrait" paperSize="9" scale="92" r:id="rId2"/>
  <headerFooter alignWithMargins="0">
    <oddFooter xml:space="preserve">&amp;C                                  &amp;F&amp;R&amp;P von &amp;N </oddFooter>
  </headerFooter>
  <rowBreaks count="1" manualBreakCount="1">
    <brk id="55" max="69" man="1"/>
  </rowBreaks>
  <colBreaks count="1" manualBreakCount="1">
    <brk id="57" max="9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Benutzer</cp:lastModifiedBy>
  <cp:lastPrinted>2002-04-27T04:45:02Z</cp:lastPrinted>
  <dcterms:created xsi:type="dcterms:W3CDTF">2002-02-21T07:48:38Z</dcterms:created>
  <dcterms:modified xsi:type="dcterms:W3CDTF">2013-01-27T18:35:38Z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